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055"/>
  </bookViews>
  <sheets>
    <sheet name="04.02.Перераспределение" sheetId="1" r:id="rId1"/>
    <sheet name="Приложение к ОЗ " sheetId="2" r:id="rId2"/>
  </sheets>
  <definedNames>
    <definedName name="_xlnm.Print_Titles" localSheetId="0">'04.02.Перераспределение'!$9:$10</definedName>
    <definedName name="_xlnm.Print_Titles" localSheetId="1">'Приложение к ОЗ '!$9:$12</definedName>
    <definedName name="_xlnm.Print_Area" localSheetId="0">'04.02.Перераспределение'!$A$1:$J$234</definedName>
    <definedName name="_xlnm.Print_Area" localSheetId="1">'Приложение к ОЗ '!$A$1:$E$236</definedName>
  </definedNames>
  <calcPr calcId="145621"/>
</workbook>
</file>

<file path=xl/calcChain.xml><?xml version="1.0" encoding="utf-8"?>
<calcChain xmlns="http://schemas.openxmlformats.org/spreadsheetml/2006/main">
  <c r="D236" i="2" l="1"/>
  <c r="E236" i="2"/>
  <c r="C236" i="2"/>
  <c r="E234" i="1" l="1"/>
  <c r="H233" i="1"/>
  <c r="D233" i="1"/>
  <c r="H232" i="1"/>
  <c r="D232" i="1"/>
  <c r="H231" i="1"/>
  <c r="D231" i="1"/>
  <c r="H230" i="1"/>
  <c r="D230" i="1"/>
  <c r="H229" i="1"/>
  <c r="D229" i="1"/>
  <c r="H228" i="1"/>
  <c r="D228" i="1"/>
  <c r="H227" i="1"/>
  <c r="D227" i="1"/>
  <c r="H226" i="1"/>
  <c r="D226" i="1"/>
  <c r="H225" i="1"/>
  <c r="D225" i="1"/>
  <c r="H224" i="1"/>
  <c r="D224" i="1"/>
  <c r="H223" i="1"/>
  <c r="D223" i="1"/>
  <c r="H222" i="1"/>
  <c r="D222" i="1"/>
  <c r="H221" i="1"/>
  <c r="H219" i="1" s="1"/>
  <c r="D221" i="1"/>
  <c r="H220" i="1"/>
  <c r="D220" i="1"/>
  <c r="F219" i="1"/>
  <c r="D219" i="1"/>
  <c r="C219" i="1"/>
  <c r="H218" i="1"/>
  <c r="D218" i="1"/>
  <c r="H217" i="1"/>
  <c r="D217" i="1"/>
  <c r="H216" i="1"/>
  <c r="D216" i="1"/>
  <c r="H215" i="1"/>
  <c r="D215" i="1"/>
  <c r="H214" i="1"/>
  <c r="D214" i="1"/>
  <c r="H213" i="1"/>
  <c r="D213" i="1"/>
  <c r="H212" i="1"/>
  <c r="D212" i="1"/>
  <c r="H211" i="1"/>
  <c r="D211" i="1"/>
  <c r="H210" i="1"/>
  <c r="D210" i="1"/>
  <c r="D208" i="1" s="1"/>
  <c r="H209" i="1"/>
  <c r="D209" i="1"/>
  <c r="F208" i="1"/>
  <c r="C208" i="1"/>
  <c r="H207" i="1"/>
  <c r="D207" i="1"/>
  <c r="H206" i="1"/>
  <c r="D206" i="1"/>
  <c r="H205" i="1"/>
  <c r="D205" i="1"/>
  <c r="H204" i="1"/>
  <c r="D204" i="1"/>
  <c r="H203" i="1"/>
  <c r="D203" i="1"/>
  <c r="H202" i="1"/>
  <c r="D202" i="1"/>
  <c r="H201" i="1"/>
  <c r="D201" i="1"/>
  <c r="H200" i="1"/>
  <c r="H199" i="1" s="1"/>
  <c r="D200" i="1"/>
  <c r="F199" i="1"/>
  <c r="D199" i="1"/>
  <c r="C199" i="1"/>
  <c r="H198" i="1"/>
  <c r="D198" i="1"/>
  <c r="H197" i="1"/>
  <c r="D197" i="1"/>
  <c r="H196" i="1"/>
  <c r="D196" i="1"/>
  <c r="H195" i="1"/>
  <c r="D195" i="1"/>
  <c r="H194" i="1"/>
  <c r="D194" i="1"/>
  <c r="H193" i="1"/>
  <c r="D193" i="1"/>
  <c r="H192" i="1"/>
  <c r="D192" i="1"/>
  <c r="H191" i="1"/>
  <c r="D191" i="1"/>
  <c r="H190" i="1"/>
  <c r="D190" i="1"/>
  <c r="H189" i="1"/>
  <c r="D189" i="1"/>
  <c r="H188" i="1"/>
  <c r="D188" i="1"/>
  <c r="H187" i="1"/>
  <c r="D187" i="1"/>
  <c r="H186" i="1"/>
  <c r="D186" i="1"/>
  <c r="H185" i="1"/>
  <c r="D185" i="1"/>
  <c r="H184" i="1"/>
  <c r="D184" i="1"/>
  <c r="F183" i="1"/>
  <c r="D183" i="1"/>
  <c r="C183" i="1"/>
  <c r="H182" i="1"/>
  <c r="D182" i="1"/>
  <c r="H181" i="1"/>
  <c r="D181" i="1"/>
  <c r="H180" i="1"/>
  <c r="D180" i="1"/>
  <c r="H179" i="1"/>
  <c r="D179" i="1"/>
  <c r="H178" i="1"/>
  <c r="D178" i="1"/>
  <c r="D176" i="1" s="1"/>
  <c r="H177" i="1"/>
  <c r="D177" i="1"/>
  <c r="F176" i="1"/>
  <c r="F234" i="1" s="1"/>
  <c r="C176" i="1"/>
  <c r="H175" i="1"/>
  <c r="D175" i="1"/>
  <c r="H174" i="1"/>
  <c r="D174" i="1"/>
  <c r="H173" i="1"/>
  <c r="D173" i="1"/>
  <c r="H172" i="1"/>
  <c r="D172" i="1"/>
  <c r="H171" i="1"/>
  <c r="D171" i="1"/>
  <c r="H170" i="1"/>
  <c r="D170" i="1"/>
  <c r="H169" i="1"/>
  <c r="D169" i="1"/>
  <c r="H168" i="1"/>
  <c r="C168" i="1"/>
  <c r="D168" i="1" s="1"/>
  <c r="H167" i="1"/>
  <c r="D167" i="1"/>
  <c r="H166" i="1"/>
  <c r="D166" i="1"/>
  <c r="H165" i="1"/>
  <c r="D165" i="1"/>
  <c r="H164" i="1"/>
  <c r="D164" i="1"/>
  <c r="H163" i="1"/>
  <c r="D163" i="1"/>
  <c r="H162" i="1"/>
  <c r="D162" i="1"/>
  <c r="D160" i="1" s="1"/>
  <c r="H161" i="1"/>
  <c r="D161" i="1"/>
  <c r="F160" i="1"/>
  <c r="H159" i="1"/>
  <c r="D159" i="1"/>
  <c r="H158" i="1"/>
  <c r="D158" i="1"/>
  <c r="H157" i="1"/>
  <c r="D157" i="1"/>
  <c r="H156" i="1"/>
  <c r="D156" i="1"/>
  <c r="H155" i="1"/>
  <c r="D155" i="1"/>
  <c r="H154" i="1"/>
  <c r="D154" i="1"/>
  <c r="H153" i="1"/>
  <c r="D153" i="1"/>
  <c r="H152" i="1"/>
  <c r="D152" i="1"/>
  <c r="H151" i="1"/>
  <c r="D151" i="1"/>
  <c r="H150" i="1"/>
  <c r="D150" i="1"/>
  <c r="H149" i="1"/>
  <c r="D149" i="1"/>
  <c r="H148" i="1"/>
  <c r="D148" i="1"/>
  <c r="H147" i="1"/>
  <c r="D147" i="1"/>
  <c r="H146" i="1"/>
  <c r="D146" i="1"/>
  <c r="H145" i="1"/>
  <c r="D145" i="1"/>
  <c r="H144" i="1"/>
  <c r="D144" i="1"/>
  <c r="H143" i="1"/>
  <c r="F143" i="1"/>
  <c r="D143" i="1"/>
  <c r="C143" i="1"/>
  <c r="H142" i="1"/>
  <c r="D142" i="1"/>
  <c r="H141" i="1"/>
  <c r="D141" i="1"/>
  <c r="H140" i="1"/>
  <c r="D140" i="1"/>
  <c r="H139" i="1"/>
  <c r="D139" i="1"/>
  <c r="H138" i="1"/>
  <c r="D138" i="1"/>
  <c r="D136" i="1" s="1"/>
  <c r="H137" i="1"/>
  <c r="D137" i="1"/>
  <c r="F136" i="1"/>
  <c r="C136" i="1"/>
  <c r="H135" i="1"/>
  <c r="D135" i="1"/>
  <c r="H134" i="1"/>
  <c r="D134" i="1"/>
  <c r="H133" i="1"/>
  <c r="D133" i="1"/>
  <c r="H132" i="1"/>
  <c r="D132" i="1"/>
  <c r="H131" i="1"/>
  <c r="D131" i="1"/>
  <c r="H130" i="1"/>
  <c r="D130" i="1"/>
  <c r="H129" i="1"/>
  <c r="D129" i="1"/>
  <c r="H128" i="1"/>
  <c r="D128" i="1"/>
  <c r="H127" i="1"/>
  <c r="D127" i="1"/>
  <c r="H126" i="1"/>
  <c r="D126" i="1"/>
  <c r="H125" i="1"/>
  <c r="D125" i="1"/>
  <c r="H124" i="1"/>
  <c r="H123" i="1" s="1"/>
  <c r="D124" i="1"/>
  <c r="F123" i="1"/>
  <c r="D123" i="1"/>
  <c r="C123" i="1"/>
  <c r="H122" i="1"/>
  <c r="D122" i="1"/>
  <c r="H121" i="1"/>
  <c r="D121" i="1"/>
  <c r="H120" i="1"/>
  <c r="D120" i="1"/>
  <c r="H119" i="1"/>
  <c r="D119" i="1"/>
  <c r="H118" i="1"/>
  <c r="D118" i="1"/>
  <c r="H117" i="1"/>
  <c r="D117" i="1"/>
  <c r="H116" i="1"/>
  <c r="D116" i="1"/>
  <c r="H115" i="1"/>
  <c r="F115" i="1"/>
  <c r="D115" i="1"/>
  <c r="C115" i="1"/>
  <c r="H114" i="1"/>
  <c r="D114" i="1"/>
  <c r="H113" i="1"/>
  <c r="D113" i="1"/>
  <c r="H112" i="1"/>
  <c r="D112" i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H102" i="1" s="1"/>
  <c r="D104" i="1"/>
  <c r="D102" i="1" s="1"/>
  <c r="H103" i="1"/>
  <c r="D103" i="1"/>
  <c r="F102" i="1"/>
  <c r="C102" i="1"/>
  <c r="H101" i="1"/>
  <c r="D101" i="1"/>
  <c r="H100" i="1"/>
  <c r="D100" i="1"/>
  <c r="H99" i="1"/>
  <c r="D99" i="1"/>
  <c r="H98" i="1"/>
  <c r="D98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H90" i="1"/>
  <c r="D90" i="1"/>
  <c r="H89" i="1"/>
  <c r="D89" i="1"/>
  <c r="H88" i="1"/>
  <c r="D88" i="1"/>
  <c r="H87" i="1"/>
  <c r="D87" i="1"/>
  <c r="H86" i="1"/>
  <c r="D86" i="1"/>
  <c r="H85" i="1"/>
  <c r="D85" i="1"/>
  <c r="H84" i="1"/>
  <c r="H83" i="1" s="1"/>
  <c r="D84" i="1"/>
  <c r="F83" i="1"/>
  <c r="D83" i="1"/>
  <c r="C83" i="1"/>
  <c r="H82" i="1"/>
  <c r="D82" i="1"/>
  <c r="H81" i="1"/>
  <c r="D81" i="1"/>
  <c r="H80" i="1"/>
  <c r="D80" i="1"/>
  <c r="H79" i="1"/>
  <c r="D79" i="1"/>
  <c r="H78" i="1"/>
  <c r="D78" i="1"/>
  <c r="H77" i="1"/>
  <c r="D77" i="1"/>
  <c r="H76" i="1"/>
  <c r="D76" i="1"/>
  <c r="H75" i="1"/>
  <c r="D75" i="1"/>
  <c r="H74" i="1"/>
  <c r="D74" i="1"/>
  <c r="D69" i="1" s="1"/>
  <c r="H73" i="1"/>
  <c r="D73" i="1"/>
  <c r="D72" i="1"/>
  <c r="H71" i="1"/>
  <c r="D71" i="1"/>
  <c r="H70" i="1"/>
  <c r="D70" i="1"/>
  <c r="F69" i="1"/>
  <c r="C69" i="1"/>
  <c r="H68" i="1"/>
  <c r="D68" i="1"/>
  <c r="H67" i="1"/>
  <c r="D67" i="1"/>
  <c r="H66" i="1"/>
  <c r="D66" i="1"/>
  <c r="H65" i="1"/>
  <c r="D65" i="1"/>
  <c r="H64" i="1"/>
  <c r="D64" i="1"/>
  <c r="H63" i="1"/>
  <c r="D63" i="1"/>
  <c r="H62" i="1"/>
  <c r="D62" i="1"/>
  <c r="H61" i="1"/>
  <c r="D61" i="1"/>
  <c r="H60" i="1"/>
  <c r="D60" i="1"/>
  <c r="H59" i="1"/>
  <c r="D59" i="1"/>
  <c r="H58" i="1"/>
  <c r="D58" i="1"/>
  <c r="H57" i="1"/>
  <c r="D57" i="1"/>
  <c r="H56" i="1"/>
  <c r="D56" i="1"/>
  <c r="H55" i="1"/>
  <c r="D55" i="1"/>
  <c r="H54" i="1"/>
  <c r="D54" i="1"/>
  <c r="H53" i="1"/>
  <c r="D53" i="1"/>
  <c r="H52" i="1"/>
  <c r="D52" i="1"/>
  <c r="H51" i="1"/>
  <c r="D51" i="1"/>
  <c r="H50" i="1"/>
  <c r="D50" i="1"/>
  <c r="D48" i="1" s="1"/>
  <c r="H49" i="1"/>
  <c r="D49" i="1"/>
  <c r="F48" i="1"/>
  <c r="C48" i="1"/>
  <c r="H47" i="1"/>
  <c r="D47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D31" i="1" s="1"/>
  <c r="H32" i="1"/>
  <c r="H31" i="1" s="1"/>
  <c r="D32" i="1"/>
  <c r="F31" i="1"/>
  <c r="C31" i="1"/>
  <c r="H30" i="1"/>
  <c r="D30" i="1"/>
  <c r="H29" i="1"/>
  <c r="C29" i="1"/>
  <c r="D29" i="1" s="1"/>
  <c r="H28" i="1"/>
  <c r="C28" i="1"/>
  <c r="D28" i="1" s="1"/>
  <c r="H27" i="1"/>
  <c r="D27" i="1"/>
  <c r="C27" i="1"/>
  <c r="H26" i="1"/>
  <c r="D26" i="1"/>
  <c r="H25" i="1"/>
  <c r="C25" i="1"/>
  <c r="D25" i="1" s="1"/>
  <c r="H24" i="1"/>
  <c r="D24" i="1"/>
  <c r="C24" i="1"/>
  <c r="H23" i="1"/>
  <c r="H22" i="1" s="1"/>
  <c r="D23" i="1"/>
  <c r="F22" i="1"/>
  <c r="C22" i="1"/>
  <c r="H21" i="1"/>
  <c r="C21" i="1"/>
  <c r="D21" i="1" s="1"/>
  <c r="H20" i="1"/>
  <c r="D20" i="1"/>
  <c r="H19" i="1"/>
  <c r="C19" i="1"/>
  <c r="D19" i="1" s="1"/>
  <c r="H18" i="1"/>
  <c r="C18" i="1"/>
  <c r="D18" i="1" s="1"/>
  <c r="H17" i="1"/>
  <c r="D17" i="1"/>
  <c r="H16" i="1"/>
  <c r="D16" i="1"/>
  <c r="H15" i="1"/>
  <c r="D15" i="1"/>
  <c r="H14" i="1"/>
  <c r="D14" i="1"/>
  <c r="D13" i="1" s="1"/>
  <c r="F13" i="1"/>
  <c r="H12" i="1"/>
  <c r="H11" i="1" s="1"/>
  <c r="D12" i="1"/>
  <c r="F11" i="1"/>
  <c r="D11" i="1"/>
  <c r="C11" i="1"/>
  <c r="H48" i="1" l="1"/>
  <c r="H136" i="1"/>
  <c r="H183" i="1"/>
  <c r="H160" i="1"/>
  <c r="H176" i="1"/>
  <c r="H13" i="1"/>
  <c r="D22" i="1"/>
  <c r="D234" i="1" s="1"/>
  <c r="H208" i="1"/>
  <c r="H234" i="1" s="1"/>
  <c r="H72" i="1"/>
  <c r="H69" i="1" s="1"/>
  <c r="C13" i="1"/>
  <c r="C160" i="1"/>
  <c r="C234" i="1" s="1"/>
</calcChain>
</file>

<file path=xl/sharedStrings.xml><?xml version="1.0" encoding="utf-8"?>
<sst xmlns="http://schemas.openxmlformats.org/spreadsheetml/2006/main" count="684" uniqueCount="440">
  <si>
    <t>Приложение 1 к письму КДХ ЛО от_________ №______________</t>
  </si>
  <si>
    <t>Lоб = 11 405,3 км</t>
  </si>
  <si>
    <t>O2020= 500 000* тыс. рублей (доп. средства)</t>
  </si>
  <si>
    <t>O2022 = 230 000,0 тыс. рублей</t>
  </si>
  <si>
    <t>* в соотвествии с планируемыми дополнительными объемами областного бюджета на 2020 год и на плановый период 2021-2022 годов</t>
  </si>
  <si>
    <t>№ п/п</t>
  </si>
  <si>
    <t>Наименование муниципального образования</t>
  </si>
  <si>
    <t>Протяженность дорог - Lmo, км, на 01.01.2019 г.</t>
  </si>
  <si>
    <t>Коэффициент распределения - [Li / Lоб ]</t>
  </si>
  <si>
    <r>
      <t xml:space="preserve">Утвержденный лимит на 2020 год, тыс. рублей </t>
    </r>
    <r>
      <rPr>
        <sz val="10"/>
        <rFont val="Times New Roman"/>
        <family val="1"/>
        <charset val="204"/>
      </rPr>
      <t>(Приложение № 16 (табл.1) к ОЗ от 04.12.2019 № 94-оз).</t>
    </r>
  </si>
  <si>
    <t>Расчетный размер субсидии  на 2020 год по протяженности дорог - Oir20, тыс. рублей (ДОПОЛНИТЕЛЬНЫЕ СРЕДСТВА)</t>
  </si>
  <si>
    <t>Предложения по перераспределению, тыс.руб.                                       (+;-)</t>
  </si>
  <si>
    <t xml:space="preserve">Итого 2020 год, тыс. рублей </t>
  </si>
  <si>
    <r>
      <t xml:space="preserve"> Утвержденный лимит на 2021 год, тыс. рублей  </t>
    </r>
    <r>
      <rPr>
        <sz val="10"/>
        <rFont val="Times New Roman"/>
        <family val="1"/>
        <charset val="204"/>
      </rPr>
      <t>(Приложение №16 (табл.1) к ОЗ от 04.12.2019 № 94-оз).</t>
    </r>
  </si>
  <si>
    <r>
      <t xml:space="preserve"> Утвержденный лимит на 2022 год, тыс. рублей </t>
    </r>
    <r>
      <rPr>
        <sz val="10"/>
        <rFont val="Times New Roman"/>
        <family val="1"/>
        <charset val="204"/>
      </rPr>
      <t>(Приложение №16 (табл.1) к ОЗ от 04.12.2019 № 94-оз).</t>
    </r>
  </si>
  <si>
    <t>Сосновоборский городской округ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</si>
  <si>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</si>
  <si>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</si>
  <si>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</si>
  <si>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</si>
  <si>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</si>
  <si>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Лидское сельское поселение</t>
  </si>
  <si>
    <t>Город Пикалево</t>
  </si>
  <si>
    <t>Самойловское сельское поселение</t>
  </si>
  <si>
    <t>Волосовский муниципальный район</t>
  </si>
  <si>
    <r>
      <t>Бегуницкое сельское поселение</t>
    </r>
    <r>
      <rPr>
        <i/>
        <sz val="8"/>
        <rFont val="Times New Roman"/>
        <family val="1"/>
        <charset val="204"/>
      </rPr>
      <t xml:space="preserve"> </t>
    </r>
  </si>
  <si>
    <t xml:space="preserve">Большеврудское сельское поселение </t>
  </si>
  <si>
    <t>Волосовское городское поселение</t>
  </si>
  <si>
    <t xml:space="preserve">Калитинское сельское поселение </t>
  </si>
  <si>
    <t>Клопицкое сельское поселение</t>
  </si>
  <si>
    <t xml:space="preserve">Рабитицкое сельское поселение </t>
  </si>
  <si>
    <t>Сабское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</si>
  <si>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</si>
  <si>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</si>
  <si>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</si>
  <si>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</si>
  <si>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</si>
  <si>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</si>
  <si>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</si>
  <si>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</si>
  <si>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</si>
  <si>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</si>
  <si>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</si>
  <si>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</si>
  <si>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</si>
  <si>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</si>
  <si>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</si>
  <si>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</si>
  <si>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</si>
  <si>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</si>
  <si>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</si>
  <si>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</si>
  <si>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</si>
  <si>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</si>
  <si>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</si>
  <si>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</si>
  <si>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</si>
  <si>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</si>
  <si>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</si>
  <si>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</si>
  <si>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</si>
  <si>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</si>
  <si>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</si>
  <si>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</si>
  <si>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Город 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</si>
  <si>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</si>
  <si>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</si>
  <si>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</si>
  <si>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</si>
  <si>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</si>
  <si>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</si>
  <si>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</si>
  <si>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</si>
  <si>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</si>
  <si>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</si>
  <si>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</si>
  <si>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</si>
  <si>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</si>
  <si>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</si>
  <si>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</si>
  <si>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</si>
  <si>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</si>
  <si>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</si>
  <si>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</si>
  <si>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</si>
  <si>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</si>
  <si>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</si>
  <si>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</si>
  <si>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</si>
  <si>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</si>
  <si>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</si>
  <si>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</si>
  <si>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</si>
  <si>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</si>
  <si>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</si>
  <si>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</si>
  <si>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</si>
  <si>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</si>
  <si>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</si>
  <si>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</si>
  <si>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</si>
  <si>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</si>
  <si>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</si>
  <si>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</si>
  <si>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</si>
  <si>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</si>
  <si>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</si>
  <si>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</si>
  <si>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</si>
  <si>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</si>
  <si>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</si>
  <si>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</si>
  <si>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</si>
  <si>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</si>
  <si>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</si>
  <si>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</si>
  <si>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</si>
  <si>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</si>
  <si>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</si>
  <si>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</si>
  <si>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</si>
  <si>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</si>
  <si>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</si>
  <si>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</si>
  <si>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</si>
  <si>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</si>
  <si>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</si>
  <si>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</si>
  <si>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</si>
  <si>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</si>
  <si>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</si>
  <si>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</si>
  <si>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</si>
  <si>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</si>
  <si>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</si>
  <si>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</si>
  <si>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</si>
  <si>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городское поселение</t>
  </si>
  <si>
    <t>Большеижорское городское поселение</t>
  </si>
  <si>
    <t>Виллозское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</si>
  <si>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</si>
  <si>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</si>
  <si>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</si>
  <si>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</si>
  <si>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</si>
  <si>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</si>
  <si>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</si>
  <si>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</si>
  <si>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</si>
  <si>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</si>
  <si>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</si>
  <si>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</si>
  <si>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</si>
  <si>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</si>
  <si>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</si>
  <si>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</si>
  <si>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</si>
  <si>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</si>
  <si>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</si>
  <si>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</si>
  <si>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</si>
  <si>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</si>
  <si>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</si>
  <si>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</si>
  <si>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</si>
  <si>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</si>
  <si>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</si>
  <si>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</si>
  <si>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</si>
  <si>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</si>
  <si>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</si>
  <si>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</si>
  <si>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</si>
  <si>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</si>
  <si>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</si>
  <si>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</si>
  <si>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</si>
  <si>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</si>
  <si>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</si>
  <si>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</si>
  <si>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</si>
  <si>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</si>
  <si>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</si>
  <si>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</si>
  <si>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</si>
  <si>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</si>
  <si>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</si>
  <si>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</si>
  <si>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</si>
  <si>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</si>
  <si>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</si>
  <si>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</si>
  <si>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</si>
  <si>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</si>
  <si>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</si>
  <si>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</si>
  <si>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</si>
  <si>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</si>
  <si>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</si>
  <si>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</si>
  <si>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</si>
  <si>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</si>
  <si>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</si>
  <si>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</si>
  <si>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</si>
  <si>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</si>
  <si>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</si>
  <si>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</si>
  <si>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</si>
  <si>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</si>
  <si>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</si>
  <si>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</si>
  <si>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</si>
  <si>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</si>
  <si>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</si>
  <si>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городское поселение</t>
  </si>
  <si>
    <t>Форносовское городское поселение</t>
  </si>
  <si>
    <t>Шапкинское сельское поселение</t>
  </si>
  <si>
    <t>ВСЕГО</t>
  </si>
  <si>
    <t xml:space="preserve">Распределение субсидий на ремонт  автомобильных дорог общего пользования местного значения на 2020 год и на плановый период 2021 и 2022 годов, с учетом дополнительного объема средств и предложений по перераспределению субсидий, представленных администрациями мунициальных районов Ленингнрадской области </t>
  </si>
  <si>
    <t>O2020= 230 000 тыс. рублей (утвержденный объем субсидий)</t>
  </si>
  <si>
    <t>Талица 1 приложения 16</t>
  </si>
  <si>
    <t>УТВЕРЖДЕНО</t>
  </si>
  <si>
    <t>областным законом</t>
  </si>
  <si>
    <t>от 4 декабря 2019 года №94-оз</t>
  </si>
  <si>
    <t xml:space="preserve">РАСПРЕДЕЛЕНИЕ </t>
  </si>
  <si>
    <t>2020 год</t>
  </si>
  <si>
    <t>2021 год</t>
  </si>
  <si>
    <t>2022 год</t>
  </si>
  <si>
    <t xml:space="preserve">Сумма </t>
  </si>
  <si>
    <t>(тысяч рублей)</t>
  </si>
  <si>
    <t xml:space="preserve">субсидий бюджетам муниципальных образований Ленинградской области                                                                                             на ремонт  автомобильных дорог общего пользования местного значения,                                                           предоставляемых за счет средств дорожного фонда Ленинградской области,                                                                                          на 2020 год и на плановый период 2021 и 2022 годов </t>
  </si>
  <si>
    <t>1.1.</t>
  </si>
  <si>
    <t>1.2.</t>
  </si>
  <si>
    <t>1.3.</t>
  </si>
  <si>
    <t>1.4.</t>
  </si>
  <si>
    <t>1.5.</t>
  </si>
  <si>
    <t>1.6.</t>
  </si>
  <si>
    <t>1.7.</t>
  </si>
  <si>
    <t>1.8.</t>
  </si>
  <si>
    <r>
      <t>Бегуницкое сельское поселение</t>
    </r>
    <r>
      <rPr>
        <i/>
        <sz val="12"/>
        <rFont val="Times New Roman"/>
        <family val="1"/>
        <charset val="204"/>
      </rPr>
      <t xml:space="preserve"> </t>
    </r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</si>
  <si>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</si>
  <si>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</si>
  <si>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</si>
  <si>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</si>
  <si>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</si>
  <si>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</si>
  <si>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</si>
  <si>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</si>
  <si>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</si>
  <si>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</si>
  <si>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</si>
  <si>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</si>
  <si>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</si>
  <si>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</si>
  <si>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</si>
  <si>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</si>
  <si>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</si>
  <si>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</si>
  <si>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</si>
  <si>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</si>
  <si>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</si>
  <si>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</si>
  <si>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</si>
  <si>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</si>
  <si>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</si>
  <si>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</si>
  <si>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</si>
  <si>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</si>
  <si>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</si>
  <si>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</si>
  <si>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</si>
  <si>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</si>
  <si>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</si>
  <si>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</si>
  <si>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</si>
  <si>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</si>
  <si>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</si>
  <si>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</si>
  <si>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</si>
  <si>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</si>
  <si>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</si>
  <si>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</si>
  <si>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</si>
  <si>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</si>
  <si>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</si>
  <si>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</si>
  <si>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</si>
  <si>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</si>
  <si>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</si>
  <si>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</si>
  <si>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</si>
  <si>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</si>
  <si>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</si>
  <si>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</si>
  <si>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</si>
  <si>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</si>
  <si>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</si>
  <si>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</si>
  <si>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</si>
  <si>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</si>
  <si>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</si>
  <si>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</si>
  <si>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</si>
  <si>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</si>
  <si>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</si>
  <si>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</si>
  <si>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</si>
  <si>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</si>
  <si>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</si>
  <si>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</si>
  <si>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</si>
  <si>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</si>
  <si>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</si>
  <si>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</si>
  <si>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</si>
  <si>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</si>
  <si>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</si>
  <si>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</si>
  <si>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</si>
  <si>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</si>
  <si>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</si>
  <si>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</si>
  <si>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</si>
  <si>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</si>
  <si>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</si>
  <si>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</si>
  <si>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</si>
  <si>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</si>
  <si>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</si>
  <si>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</si>
  <si>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</si>
  <si>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</si>
  <si>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</si>
  <si>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</si>
  <si>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</si>
  <si>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</si>
  <si>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</si>
  <si>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</si>
  <si>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</si>
  <si>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</si>
  <si>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</si>
  <si>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</si>
  <si>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</si>
  <si>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</si>
  <si>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</si>
  <si>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</si>
  <si>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10.1.</t>
  </si>
  <si>
    <t>10.2.</t>
  </si>
  <si>
    <t>10.3.</t>
  </si>
  <si>
    <t>10.4.</t>
  </si>
  <si>
    <t>10.5.</t>
  </si>
  <si>
    <t>10.6.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</si>
  <si>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</si>
  <si>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</si>
  <si>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</si>
  <si>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</si>
  <si>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</si>
  <si>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</si>
  <si>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</si>
  <si>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</si>
  <si>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</si>
  <si>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</si>
  <si>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</si>
  <si>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</si>
  <si>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</si>
  <si>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</si>
  <si>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</si>
  <si>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</si>
  <si>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</si>
  <si>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</si>
  <si>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</si>
  <si>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</si>
  <si>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</si>
  <si>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</si>
  <si>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</si>
  <si>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</si>
  <si>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</si>
  <si>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</si>
  <si>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</si>
  <si>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</si>
  <si>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</si>
  <si>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</si>
  <si>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</si>
  <si>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13.1.</t>
  </si>
  <si>
    <t>13.2.</t>
  </si>
  <si>
    <t>13.3.</t>
  </si>
  <si>
    <t>13.4.</t>
  </si>
  <si>
    <t>13.5.</t>
  </si>
  <si>
    <t>13.6.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</si>
  <si>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</si>
  <si>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</si>
  <si>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</si>
  <si>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</si>
  <si>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</si>
  <si>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</si>
  <si>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</si>
  <si>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</si>
  <si>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</si>
  <si>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</si>
  <si>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</si>
  <si>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</si>
  <si>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</si>
  <si>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</si>
  <si>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</si>
  <si>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</si>
  <si>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</si>
  <si>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</si>
  <si>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</si>
  <si>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</si>
  <si>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</si>
  <si>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</si>
  <si>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</si>
  <si>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</si>
  <si>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</si>
  <si>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</si>
  <si>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</si>
  <si>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</si>
  <si>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</si>
  <si>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</si>
  <si>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</si>
  <si>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</si>
  <si>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</si>
  <si>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</si>
  <si>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</si>
  <si>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</si>
  <si>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</si>
  <si>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</si>
  <si>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</si>
  <si>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</si>
  <si>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</si>
  <si>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</si>
  <si>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</si>
  <si>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</si>
  <si>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</si>
  <si>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</si>
  <si>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17.14.</t>
  </si>
  <si>
    <t>18.1.</t>
  </si>
  <si>
    <t xml:space="preserve">Итого </t>
  </si>
  <si>
    <t>O2021 = 230 000,0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</si>
</sst>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"/>
    <numFmt numFmtId="166" formatCode="#,##0.000"/>
    <numFmt numFmtId="167" formatCode="#,##0.0000"/>
    <numFmt numFmtId="168" formatCode="0.0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2" borderId="0" xfId="1" applyFill="1"/>
    <xf numFmtId="0" fontId="1" fillId="2" borderId="0" xfId="1" applyFont="1" applyFill="1"/>
    <xf numFmtId="164" fontId="1" fillId="2" borderId="0" xfId="1" applyNumberFormat="1" applyFont="1" applyFill="1"/>
    <xf numFmtId="165" fontId="1" fillId="2" borderId="0" xfId="1" applyNumberFormat="1" applyFont="1" applyFill="1"/>
    <xf numFmtId="165" fontId="1" fillId="2" borderId="0" xfId="1" applyNumberFormat="1" applyFill="1"/>
    <xf numFmtId="165" fontId="2" fillId="2" borderId="0" xfId="1" applyNumberFormat="1" applyFont="1" applyFill="1" applyAlignment="1">
      <alignment wrapText="1"/>
    </xf>
    <xf numFmtId="0" fontId="0" fillId="2" borderId="0" xfId="0" applyFill="1" applyBorder="1"/>
    <xf numFmtId="0" fontId="1" fillId="2" borderId="0" xfId="1" applyFill="1" applyBorder="1"/>
    <xf numFmtId="166" fontId="3" fillId="2" borderId="0" xfId="1" applyNumberFormat="1" applyFont="1" applyFill="1" applyAlignment="1">
      <alignment wrapText="1"/>
    </xf>
    <xf numFmtId="0" fontId="4" fillId="2" borderId="0" xfId="1" applyFont="1" applyFill="1" applyBorder="1" applyAlignment="1">
      <alignment horizontal="center" vertical="center" wrapText="1"/>
    </xf>
    <xf numFmtId="0" fontId="1" fillId="2" borderId="0" xfId="1" applyFill="1" applyAlignment="1"/>
    <xf numFmtId="0" fontId="0" fillId="2" borderId="0" xfId="0" applyFill="1" applyAlignment="1"/>
    <xf numFmtId="0" fontId="1" fillId="2" borderId="0" xfId="1" applyFill="1" applyBorder="1" applyAlignment="1"/>
    <xf numFmtId="0" fontId="1" fillId="0" borderId="0" xfId="1" applyBorder="1"/>
    <xf numFmtId="0" fontId="1" fillId="0" borderId="0" xfId="1"/>
    <xf numFmtId="0" fontId="5" fillId="2" borderId="0" xfId="1" applyFont="1" applyFill="1" applyBorder="1" applyAlignment="1">
      <alignment horizontal="center" vertical="center" wrapText="1"/>
    </xf>
    <xf numFmtId="0" fontId="6" fillId="2" borderId="0" xfId="0" applyFont="1" applyFill="1" applyAlignment="1"/>
    <xf numFmtId="165" fontId="2" fillId="2" borderId="0" xfId="1" applyNumberFormat="1" applyFont="1" applyFill="1"/>
    <xf numFmtId="165" fontId="7" fillId="2" borderId="0" xfId="1" applyNumberFormat="1" applyFont="1" applyFill="1"/>
    <xf numFmtId="166" fontId="4" fillId="2" borderId="0" xfId="1" applyNumberFormat="1" applyFont="1" applyFill="1"/>
    <xf numFmtId="167" fontId="0" fillId="2" borderId="0" xfId="0" applyNumberFormat="1" applyFill="1" applyBorder="1"/>
    <xf numFmtId="166" fontId="2" fillId="2" borderId="0" xfId="1" applyNumberFormat="1" applyFont="1" applyFill="1" applyAlignment="1">
      <alignment vertical="top" wrapText="1"/>
    </xf>
    <xf numFmtId="166" fontId="7" fillId="2" borderId="0" xfId="1" applyNumberFormat="1" applyFont="1" applyFill="1" applyAlignment="1">
      <alignment vertical="top" wrapText="1"/>
    </xf>
    <xf numFmtId="0" fontId="1" fillId="2" borderId="1" xfId="1" applyFont="1" applyFill="1" applyBorder="1" applyAlignment="1"/>
    <xf numFmtId="0" fontId="1" fillId="2" borderId="0" xfId="1" applyFont="1" applyFill="1" applyBorder="1" applyAlignment="1"/>
    <xf numFmtId="165" fontId="8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1" fillId="0" borderId="0" xfId="1" applyNumberFormat="1" applyBorder="1"/>
    <xf numFmtId="1" fontId="1" fillId="0" borderId="0" xfId="1" applyNumberFormat="1"/>
    <xf numFmtId="168" fontId="4" fillId="3" borderId="0" xfId="0" applyNumberFormat="1" applyFont="1" applyFill="1" applyBorder="1" applyAlignment="1">
      <alignment horizontal="right" vertical="center" wrapText="1"/>
    </xf>
    <xf numFmtId="0" fontId="1" fillId="3" borderId="0" xfId="1" applyFill="1" applyBorder="1"/>
    <xf numFmtId="0" fontId="1" fillId="3" borderId="0" xfId="1" applyFill="1"/>
    <xf numFmtId="168" fontId="4" fillId="4" borderId="0" xfId="0" applyNumberFormat="1" applyFont="1" applyFill="1" applyBorder="1" applyAlignment="1">
      <alignment horizontal="right" vertical="center" wrapText="1"/>
    </xf>
    <xf numFmtId="0" fontId="1" fillId="4" borderId="0" xfId="1" applyFill="1" applyBorder="1"/>
    <xf numFmtId="0" fontId="1" fillId="4" borderId="0" xfId="1" applyFill="1"/>
    <xf numFmtId="165" fontId="4" fillId="2" borderId="2" xfId="1" applyNumberFormat="1" applyFont="1" applyFill="1" applyBorder="1" applyAlignment="1">
      <alignment horizontal="right" vertical="center" wrapText="1"/>
    </xf>
    <xf numFmtId="0" fontId="1" fillId="4" borderId="0" xfId="1" applyFont="1" applyFill="1" applyBorder="1"/>
    <xf numFmtId="0" fontId="1" fillId="4" borderId="0" xfId="1" applyFont="1" applyFill="1"/>
    <xf numFmtId="168" fontId="11" fillId="4" borderId="0" xfId="0" applyNumberFormat="1" applyFont="1" applyFill="1" applyBorder="1" applyAlignment="1">
      <alignment horizontal="right" vertical="center" wrapText="1"/>
    </xf>
    <xf numFmtId="165" fontId="1" fillId="4" borderId="0" xfId="1" applyNumberFormat="1" applyFill="1" applyBorder="1"/>
    <xf numFmtId="165" fontId="1" fillId="3" borderId="0" xfId="1" applyNumberFormat="1" applyFill="1" applyBorder="1"/>
    <xf numFmtId="4" fontId="1" fillId="4" borderId="0" xfId="1" applyNumberFormat="1" applyFill="1" applyBorder="1"/>
    <xf numFmtId="0" fontId="12" fillId="4" borderId="0" xfId="1" applyFont="1" applyFill="1" applyBorder="1"/>
    <xf numFmtId="165" fontId="11" fillId="2" borderId="2" xfId="1" applyNumberFormat="1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right" vertical="center" wrapText="1"/>
    </xf>
    <xf numFmtId="0" fontId="1" fillId="5" borderId="0" xfId="1" applyFill="1" applyBorder="1"/>
    <xf numFmtId="0" fontId="1" fillId="5" borderId="0" xfId="1" applyFill="1"/>
    <xf numFmtId="0" fontId="11" fillId="2" borderId="0" xfId="0" applyFont="1" applyFill="1" applyBorder="1" applyAlignment="1">
      <alignment horizontal="right" vertical="center" wrapText="1"/>
    </xf>
    <xf numFmtId="168" fontId="4" fillId="2" borderId="0" xfId="0" applyNumberFormat="1" applyFont="1" applyFill="1" applyBorder="1" applyAlignment="1">
      <alignment horizontal="right" vertical="center" wrapText="1"/>
    </xf>
    <xf numFmtId="4" fontId="11" fillId="4" borderId="0" xfId="0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vertical="center" wrapText="1"/>
    </xf>
    <xf numFmtId="165" fontId="12" fillId="4" borderId="0" xfId="1" applyNumberFormat="1" applyFont="1" applyFill="1" applyBorder="1"/>
    <xf numFmtId="0" fontId="13" fillId="4" borderId="0" xfId="1" applyFont="1" applyFill="1" applyBorder="1"/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165" fontId="11" fillId="2" borderId="2" xfId="1" applyNumberFormat="1" applyFont="1" applyFill="1" applyBorder="1" applyAlignment="1">
      <alignment horizontal="right" vertical="center" wrapText="1"/>
    </xf>
    <xf numFmtId="164" fontId="11" fillId="2" borderId="2" xfId="1" applyNumberFormat="1" applyFont="1" applyFill="1" applyBorder="1" applyAlignment="1">
      <alignment horizontal="right" vertical="center" wrapText="1"/>
    </xf>
    <xf numFmtId="168" fontId="4" fillId="5" borderId="0" xfId="0" applyNumberFormat="1" applyFont="1" applyFill="1" applyBorder="1" applyAlignment="1">
      <alignment horizontal="right" vertical="center" wrapText="1"/>
    </xf>
    <xf numFmtId="0" fontId="13" fillId="5" borderId="0" xfId="1" applyFont="1" applyFill="1" applyBorder="1"/>
    <xf numFmtId="4" fontId="4" fillId="3" borderId="0" xfId="0" applyNumberFormat="1" applyFont="1" applyFill="1" applyBorder="1"/>
    <xf numFmtId="166" fontId="1" fillId="3" borderId="0" xfId="1" applyNumberFormat="1" applyFill="1" applyBorder="1"/>
    <xf numFmtId="0" fontId="14" fillId="2" borderId="0" xfId="1" applyFont="1" applyFill="1" applyBorder="1"/>
    <xf numFmtId="0" fontId="4" fillId="2" borderId="0" xfId="1" applyFont="1" applyFill="1" applyBorder="1"/>
    <xf numFmtId="4" fontId="11" fillId="2" borderId="0" xfId="1" applyNumberFormat="1" applyFont="1" applyFill="1" applyBorder="1"/>
    <xf numFmtId="164" fontId="11" fillId="2" borderId="0" xfId="1" applyNumberFormat="1" applyFont="1" applyFill="1" applyBorder="1"/>
    <xf numFmtId="165" fontId="11" fillId="2" borderId="0" xfId="1" applyNumberFormat="1" applyFont="1" applyFill="1" applyBorder="1"/>
    <xf numFmtId="165" fontId="4" fillId="2" borderId="0" xfId="1" applyNumberFormat="1" applyFont="1" applyFill="1" applyBorder="1"/>
    <xf numFmtId="166" fontId="4" fillId="2" borderId="0" xfId="1" applyNumberFormat="1" applyFont="1" applyFill="1" applyBorder="1"/>
    <xf numFmtId="4" fontId="4" fillId="2" borderId="0" xfId="0" applyNumberFormat="1" applyFont="1" applyFill="1" applyBorder="1"/>
    <xf numFmtId="166" fontId="1" fillId="2" borderId="0" xfId="1" applyNumberFormat="1" applyFill="1" applyBorder="1"/>
    <xf numFmtId="168" fontId="1" fillId="2" borderId="0" xfId="1" applyNumberFormat="1" applyFont="1" applyFill="1" applyAlignment="1">
      <alignment horizontal="right"/>
    </xf>
    <xf numFmtId="166" fontId="1" fillId="2" borderId="0" xfId="1" applyNumberFormat="1" applyFill="1"/>
    <xf numFmtId="0" fontId="0" fillId="2" borderId="0" xfId="0" applyFill="1" applyBorder="1" applyAlignment="1">
      <alignment horizontal="right"/>
    </xf>
    <xf numFmtId="0" fontId="1" fillId="2" borderId="0" xfId="1" applyFont="1" applyFill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1" fillId="2" borderId="0" xfId="1" applyNumberFormat="1" applyFont="1" applyFill="1" applyAlignment="1">
      <alignment horizontal="right"/>
    </xf>
    <xf numFmtId="168" fontId="0" fillId="2" borderId="0" xfId="0" applyNumberFormat="1" applyFill="1" applyBorder="1" applyAlignment="1">
      <alignment horizontal="right"/>
    </xf>
    <xf numFmtId="0" fontId="15" fillId="2" borderId="0" xfId="1" applyFont="1" applyFill="1" applyAlignment="1"/>
    <xf numFmtId="0" fontId="14" fillId="2" borderId="0" xfId="0" applyFont="1" applyFill="1" applyAlignment="1"/>
    <xf numFmtId="165" fontId="4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vertical="center"/>
    </xf>
    <xf numFmtId="0" fontId="14" fillId="2" borderId="2" xfId="1" applyFont="1" applyFill="1" applyBorder="1"/>
    <xf numFmtId="0" fontId="4" fillId="2" borderId="2" xfId="1" applyFont="1" applyFill="1" applyBorder="1"/>
    <xf numFmtId="165" fontId="11" fillId="2" borderId="2" xfId="1" applyNumberFormat="1" applyFont="1" applyFill="1" applyBorder="1"/>
    <xf numFmtId="164" fontId="11" fillId="2" borderId="2" xfId="1" applyNumberFormat="1" applyFont="1" applyFill="1" applyBorder="1"/>
    <xf numFmtId="165" fontId="4" fillId="2" borderId="2" xfId="1" applyNumberFormat="1" applyFont="1" applyFill="1" applyBorder="1"/>
    <xf numFmtId="166" fontId="11" fillId="2" borderId="0" xfId="1" applyNumberFormat="1" applyFont="1" applyFill="1" applyAlignment="1"/>
    <xf numFmtId="165" fontId="11" fillId="2" borderId="0" xfId="1" applyNumberFormat="1" applyFont="1" applyFill="1" applyAlignment="1">
      <alignment wrapText="1"/>
    </xf>
    <xf numFmtId="165" fontId="11" fillId="2" borderId="0" xfId="1" applyNumberFormat="1" applyFont="1" applyFill="1" applyAlignment="1">
      <alignment vertical="center" wrapText="1"/>
    </xf>
    <xf numFmtId="165" fontId="11" fillId="2" borderId="0" xfId="1" applyNumberFormat="1" applyFont="1" applyFill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165" fontId="4" fillId="2" borderId="10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3" fontId="11" fillId="2" borderId="2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wrapText="1"/>
    </xf>
    <xf numFmtId="0" fontId="4" fillId="2" borderId="0" xfId="0" applyFont="1" applyFill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0" xfId="1" applyFont="1" applyFill="1"/>
    <xf numFmtId="165" fontId="11" fillId="2" borderId="0" xfId="1" applyNumberFormat="1" applyFont="1" applyFill="1" applyAlignment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wrapText="1"/>
    </xf>
    <xf numFmtId="165" fontId="11" fillId="2" borderId="0" xfId="1" applyNumberFormat="1" applyFont="1" applyFill="1"/>
    <xf numFmtId="166" fontId="11" fillId="2" borderId="0" xfId="1" applyNumberFormat="1" applyFont="1" applyFill="1" applyAlignment="1">
      <alignment wrapText="1"/>
    </xf>
    <xf numFmtId="0" fontId="11" fillId="2" borderId="0" xfId="0" applyFont="1" applyFill="1" applyBorder="1"/>
    <xf numFmtId="0" fontId="11" fillId="2" borderId="0" xfId="1" applyFont="1" applyFill="1" applyAlignment="1">
      <alignment wrapText="1"/>
    </xf>
    <xf numFmtId="0" fontId="1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5" fillId="2" borderId="0" xfId="0" applyFont="1" applyFill="1" applyAlignment="1"/>
    <xf numFmtId="0" fontId="11" fillId="2" borderId="0" xfId="1" applyFont="1" applyFill="1" applyBorder="1" applyAlignment="1"/>
    <xf numFmtId="166" fontId="11" fillId="2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view="pageBreakPreview" topLeftCell="A214" zoomScaleNormal="130" zoomScaleSheetLayoutView="100" workbookViewId="0">
      <selection activeCell="L230" sqref="L230"/>
    </sheetView>
  </sheetViews>
  <sheetFormatPr defaultRowHeight="12.75" x14ac:dyDescent="0.2"/>
  <cols>
    <col min="1" max="1" width="5.5703125" style="1" customWidth="1"/>
    <col min="2" max="2" width="42" style="1" customWidth="1"/>
    <col min="3" max="3" width="15.7109375" style="83" customWidth="1"/>
    <col min="4" max="4" width="16.140625" style="3" customWidth="1"/>
    <col min="5" max="5" width="18.85546875" style="4" customWidth="1"/>
    <col min="6" max="6" width="20.42578125" style="5" customWidth="1"/>
    <col min="7" max="7" width="17" style="5" customWidth="1"/>
    <col min="8" max="8" width="16.28515625" style="5" customWidth="1"/>
    <col min="9" max="9" width="17.42578125" style="81" customWidth="1"/>
    <col min="10" max="10" width="16.28515625" style="81" customWidth="1"/>
    <col min="11" max="11" width="16.42578125" style="82" customWidth="1"/>
    <col min="12" max="12" width="27.28515625" style="14" customWidth="1"/>
    <col min="13" max="13" width="22.28515625" style="14" customWidth="1"/>
    <col min="14" max="14" width="19" style="14" customWidth="1"/>
    <col min="15" max="16384" width="9.140625" style="15"/>
  </cols>
  <sheetData>
    <row r="1" spans="1:14" s="1" customFormat="1" ht="24.75" customHeight="1" x14ac:dyDescent="0.2">
      <c r="C1" s="2"/>
      <c r="D1" s="3"/>
      <c r="E1" s="4"/>
      <c r="F1" s="5"/>
      <c r="G1" s="5"/>
      <c r="H1" s="6" t="s">
        <v>0</v>
      </c>
      <c r="I1" s="90"/>
      <c r="J1" s="90"/>
      <c r="K1" s="7"/>
      <c r="L1" s="8"/>
      <c r="M1" s="8"/>
      <c r="N1" s="8"/>
    </row>
    <row r="2" spans="1:14" s="1" customFormat="1" ht="12" customHeight="1" x14ac:dyDescent="0.25">
      <c r="C2" s="2"/>
      <c r="D2" s="3"/>
      <c r="E2" s="4"/>
      <c r="F2" s="5"/>
      <c r="G2" s="5"/>
      <c r="H2" s="5"/>
      <c r="I2" s="9"/>
      <c r="J2" s="7"/>
      <c r="K2" s="7"/>
      <c r="L2" s="8"/>
      <c r="M2" s="8"/>
      <c r="N2" s="8"/>
    </row>
    <row r="3" spans="1:14" s="1" customFormat="1" ht="12" customHeight="1" x14ac:dyDescent="0.2">
      <c r="A3" s="10"/>
      <c r="B3" s="11"/>
      <c r="C3" s="11"/>
      <c r="D3" s="11"/>
      <c r="E3" s="11"/>
      <c r="F3" s="11"/>
      <c r="G3" s="11"/>
      <c r="H3" s="11"/>
      <c r="I3" s="12"/>
      <c r="J3" s="7"/>
      <c r="K3" s="7"/>
      <c r="L3" s="8"/>
      <c r="M3" s="8"/>
      <c r="N3" s="8"/>
    </row>
    <row r="4" spans="1:14" ht="44.25" customHeight="1" x14ac:dyDescent="0.25">
      <c r="A4" s="10" t="s">
        <v>219</v>
      </c>
      <c r="B4" s="87"/>
      <c r="C4" s="87"/>
      <c r="D4" s="87"/>
      <c r="E4" s="87"/>
      <c r="F4" s="87"/>
      <c r="G4" s="87"/>
      <c r="H4" s="87"/>
      <c r="I4" s="88"/>
      <c r="J4" s="13"/>
      <c r="K4" s="13"/>
    </row>
    <row r="5" spans="1:14" ht="7.5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3"/>
      <c r="K5" s="13"/>
    </row>
    <row r="6" spans="1:14" ht="14.25" customHeight="1" x14ac:dyDescent="0.25">
      <c r="C6" s="2"/>
      <c r="E6" s="18"/>
      <c r="F6" s="19" t="s">
        <v>1</v>
      </c>
      <c r="G6" s="19"/>
      <c r="H6" s="19"/>
      <c r="I6" s="20"/>
      <c r="J6" s="20"/>
      <c r="K6" s="21"/>
    </row>
    <row r="7" spans="1:14" ht="56.25" customHeight="1" x14ac:dyDescent="0.2">
      <c r="C7" s="2"/>
      <c r="E7" s="23" t="s">
        <v>220</v>
      </c>
      <c r="F7" s="23" t="s">
        <v>2</v>
      </c>
      <c r="G7" s="23"/>
      <c r="H7" s="22" t="s">
        <v>439</v>
      </c>
      <c r="I7" s="22" t="s">
        <v>3</v>
      </c>
      <c r="J7" s="23"/>
      <c r="K7" s="7"/>
    </row>
    <row r="8" spans="1:14" ht="27.75" customHeight="1" x14ac:dyDescent="0.2">
      <c r="C8" s="2"/>
      <c r="D8" s="24"/>
      <c r="E8" s="25"/>
      <c r="F8" s="26" t="s">
        <v>4</v>
      </c>
      <c r="G8" s="26"/>
      <c r="H8" s="26"/>
      <c r="I8" s="27"/>
      <c r="J8" s="7"/>
      <c r="K8" s="7"/>
    </row>
    <row r="9" spans="1:14" ht="95.25" customHeight="1" x14ac:dyDescent="0.2">
      <c r="A9" s="28" t="s">
        <v>5</v>
      </c>
      <c r="B9" s="28" t="s">
        <v>6</v>
      </c>
      <c r="C9" s="28" t="s">
        <v>7</v>
      </c>
      <c r="D9" s="29" t="s">
        <v>8</v>
      </c>
      <c r="E9" s="30" t="s">
        <v>9</v>
      </c>
      <c r="F9" s="30" t="s">
        <v>10</v>
      </c>
      <c r="G9" s="30" t="s">
        <v>11</v>
      </c>
      <c r="H9" s="31" t="s">
        <v>12</v>
      </c>
      <c r="I9" s="30" t="s">
        <v>13</v>
      </c>
      <c r="J9" s="30" t="s">
        <v>14</v>
      </c>
      <c r="K9" s="32"/>
    </row>
    <row r="10" spans="1:14" s="37" customFormat="1" x14ac:dyDescent="0.2">
      <c r="A10" s="33">
        <v>1</v>
      </c>
      <c r="B10" s="33">
        <v>2</v>
      </c>
      <c r="C10" s="33">
        <v>3</v>
      </c>
      <c r="D10" s="34">
        <v>4</v>
      </c>
      <c r="E10" s="33">
        <v>5</v>
      </c>
      <c r="F10" s="33">
        <v>6</v>
      </c>
      <c r="G10" s="33">
        <v>7</v>
      </c>
      <c r="H10" s="33">
        <v>8</v>
      </c>
      <c r="I10" s="34">
        <v>9</v>
      </c>
      <c r="J10" s="33">
        <v>10</v>
      </c>
      <c r="K10" s="35"/>
      <c r="L10" s="36"/>
      <c r="M10" s="36"/>
      <c r="N10" s="36"/>
    </row>
    <row r="11" spans="1:14" s="40" customFormat="1" ht="22.5" customHeight="1" x14ac:dyDescent="0.2">
      <c r="A11" s="91"/>
      <c r="B11" s="92" t="s">
        <v>15</v>
      </c>
      <c r="C11" s="65">
        <f t="shared" ref="C11:H11" si="0">C12</f>
        <v>50.5</v>
      </c>
      <c r="D11" s="65">
        <f t="shared" si="0"/>
        <v>4.4277660385960002E-3</v>
      </c>
      <c r="E11" s="65">
        <v>1018.4</v>
      </c>
      <c r="F11" s="44">
        <f t="shared" si="0"/>
        <v>2213.9</v>
      </c>
      <c r="G11" s="44">
        <v>0</v>
      </c>
      <c r="H11" s="44">
        <f t="shared" si="0"/>
        <v>3232.3</v>
      </c>
      <c r="I11" s="44">
        <v>1018.4</v>
      </c>
      <c r="J11" s="44">
        <v>1018.4</v>
      </c>
      <c r="K11" s="38"/>
      <c r="L11" s="39"/>
      <c r="M11" s="39"/>
      <c r="N11" s="39"/>
    </row>
    <row r="12" spans="1:14" s="43" customFormat="1" ht="19.5" customHeight="1" x14ac:dyDescent="0.2">
      <c r="A12" s="63">
        <v>1</v>
      </c>
      <c r="B12" s="64" t="s">
        <v>15</v>
      </c>
      <c r="C12" s="65">
        <v>50.5</v>
      </c>
      <c r="D12" s="66">
        <f t="shared" ref="D12:D21" si="1">ROUND(C12/11405.3,15)</f>
        <v>4.4277660385960002E-3</v>
      </c>
      <c r="E12" s="65">
        <v>1018.4</v>
      </c>
      <c r="F12" s="44">
        <v>2213.9</v>
      </c>
      <c r="G12" s="44"/>
      <c r="H12" s="44">
        <f>E12+F12+G12</f>
        <v>3232.3</v>
      </c>
      <c r="I12" s="52">
        <v>1018.4</v>
      </c>
      <c r="J12" s="52">
        <v>1018.4</v>
      </c>
      <c r="K12" s="41"/>
      <c r="L12" s="42"/>
      <c r="M12" s="42"/>
      <c r="N12" s="42"/>
    </row>
    <row r="13" spans="1:14" s="40" customFormat="1" ht="31.5" x14ac:dyDescent="0.2">
      <c r="A13" s="63"/>
      <c r="B13" s="92" t="s">
        <v>16</v>
      </c>
      <c r="C13" s="65">
        <f>SUM(C14:C21)</f>
        <v>759.6</v>
      </c>
      <c r="D13" s="65">
        <f t="shared" ref="D13:H13" si="2">SUM(D14:D21)</f>
        <v>6.6600615503317001E-2</v>
      </c>
      <c r="E13" s="65">
        <v>15318.199999999997</v>
      </c>
      <c r="F13" s="44">
        <f t="shared" si="2"/>
        <v>33300.300000000003</v>
      </c>
      <c r="G13" s="44">
        <v>0</v>
      </c>
      <c r="H13" s="44">
        <f t="shared" si="2"/>
        <v>48618.500000000007</v>
      </c>
      <c r="I13" s="44">
        <v>15318.199999999997</v>
      </c>
      <c r="J13" s="44">
        <v>15318.199999999997</v>
      </c>
      <c r="K13" s="38"/>
      <c r="L13" s="39"/>
      <c r="M13" s="89"/>
      <c r="N13" s="39"/>
    </row>
    <row r="14" spans="1:14" s="43" customFormat="1" ht="17.25" customHeight="1" x14ac:dyDescent="0.2">
      <c r="A14" s="63">
        <v>2</v>
      </c>
      <c r="B14" s="64" t="s">
        <v>16</v>
      </c>
      <c r="C14" s="65">
        <v>324.8</v>
      </c>
      <c r="D14" s="66">
        <f t="shared" si="1"/>
        <v>2.8477988303683002E-2</v>
      </c>
      <c r="E14" s="65">
        <v>6549.9</v>
      </c>
      <c r="F14" s="44">
        <v>14239</v>
      </c>
      <c r="G14" s="44">
        <v>-3927.5</v>
      </c>
      <c r="H14" s="44">
        <f>E14+F14+G14</f>
        <v>16861.400000000001</v>
      </c>
      <c r="I14" s="52">
        <v>6549.9</v>
      </c>
      <c r="J14" s="52">
        <v>6549.9</v>
      </c>
      <c r="K14" s="41"/>
      <c r="L14" s="42"/>
      <c r="M14" s="42"/>
      <c r="N14" s="42"/>
    </row>
    <row r="15" spans="1:14" s="43" customFormat="1" ht="15.75" x14ac:dyDescent="0.2">
      <c r="A15" s="63">
        <v>3</v>
      </c>
      <c r="B15" s="64" t="s">
        <v>17</v>
      </c>
      <c r="C15" s="65">
        <v>56</v>
      </c>
      <c r="D15" s="66">
        <f t="shared" si="1"/>
        <v>4.9099979833940001E-3</v>
      </c>
      <c r="E15" s="65">
        <v>1129.3</v>
      </c>
      <c r="F15" s="44">
        <v>2455</v>
      </c>
      <c r="G15" s="44">
        <v>5393.2</v>
      </c>
      <c r="H15" s="44">
        <f t="shared" ref="H15:H21" si="3">E15+F15+G15</f>
        <v>8977.5</v>
      </c>
      <c r="I15" s="52">
        <v>1129.3</v>
      </c>
      <c r="J15" s="52">
        <v>1129.3</v>
      </c>
      <c r="K15" s="41"/>
      <c r="L15" s="42"/>
      <c r="M15" s="42"/>
      <c r="N15" s="42"/>
    </row>
    <row r="16" spans="1:14" s="43" customFormat="1" ht="15.75" x14ac:dyDescent="0.2">
      <c r="A16" s="63">
        <v>4</v>
      </c>
      <c r="B16" s="64" t="s">
        <v>18</v>
      </c>
      <c r="C16" s="65">
        <v>28.3</v>
      </c>
      <c r="D16" s="66">
        <f t="shared" si="1"/>
        <v>2.4813025523220001E-3</v>
      </c>
      <c r="E16" s="65">
        <v>570.70000000000005</v>
      </c>
      <c r="F16" s="44">
        <v>1240.7</v>
      </c>
      <c r="G16" s="44"/>
      <c r="H16" s="44">
        <f t="shared" si="3"/>
        <v>1811.4</v>
      </c>
      <c r="I16" s="52">
        <v>570.70000000000005</v>
      </c>
      <c r="J16" s="52">
        <v>570.70000000000005</v>
      </c>
      <c r="K16" s="41"/>
      <c r="L16" s="42"/>
      <c r="M16" s="42"/>
      <c r="N16" s="42"/>
    </row>
    <row r="17" spans="1:14" s="43" customFormat="1" ht="15.75" x14ac:dyDescent="0.2">
      <c r="A17" s="63">
        <v>5</v>
      </c>
      <c r="B17" s="64" t="s">
        <v>19</v>
      </c>
      <c r="C17" s="65">
        <v>22.9</v>
      </c>
      <c r="D17" s="66">
        <f t="shared" si="1"/>
        <v>2.0078384610660001E-3</v>
      </c>
      <c r="E17" s="65">
        <v>461.8</v>
      </c>
      <c r="F17" s="44">
        <v>1003.9</v>
      </c>
      <c r="G17" s="44">
        <v>-1465.7</v>
      </c>
      <c r="H17" s="44">
        <f t="shared" si="3"/>
        <v>0</v>
      </c>
      <c r="I17" s="52">
        <v>461.8</v>
      </c>
      <c r="J17" s="52">
        <v>461.8</v>
      </c>
      <c r="K17" s="41"/>
      <c r="L17" s="42"/>
      <c r="M17" s="42"/>
      <c r="N17" s="42"/>
    </row>
    <row r="18" spans="1:14" s="43" customFormat="1" ht="18.75" customHeight="1" x14ac:dyDescent="0.2">
      <c r="A18" s="63">
        <v>6</v>
      </c>
      <c r="B18" s="64" t="s">
        <v>20</v>
      </c>
      <c r="C18" s="65">
        <f>91.7+22.7+22</f>
        <v>136.4</v>
      </c>
      <c r="D18" s="66">
        <f t="shared" si="1"/>
        <v>1.195935223098E-2</v>
      </c>
      <c r="E18" s="65">
        <v>2750.7</v>
      </c>
      <c r="F18" s="44">
        <v>5979.7</v>
      </c>
      <c r="G18" s="44"/>
      <c r="H18" s="44">
        <f t="shared" si="3"/>
        <v>8730.4</v>
      </c>
      <c r="I18" s="52">
        <v>2750.7</v>
      </c>
      <c r="J18" s="52">
        <v>2750.7</v>
      </c>
      <c r="K18" s="41"/>
      <c r="L18" s="42"/>
      <c r="M18" s="42"/>
      <c r="N18" s="42"/>
    </row>
    <row r="19" spans="1:14" s="43" customFormat="1" ht="15.75" x14ac:dyDescent="0.2">
      <c r="A19" s="63">
        <v>7</v>
      </c>
      <c r="B19" s="64" t="s">
        <v>21</v>
      </c>
      <c r="C19" s="65">
        <f>53.7+30</f>
        <v>83.7</v>
      </c>
      <c r="D19" s="66">
        <f t="shared" si="1"/>
        <v>7.3386934144649999E-3</v>
      </c>
      <c r="E19" s="65">
        <v>1687.9</v>
      </c>
      <c r="F19" s="44">
        <v>3669.3</v>
      </c>
      <c r="G19" s="44"/>
      <c r="H19" s="44">
        <f t="shared" si="3"/>
        <v>5357.2000000000007</v>
      </c>
      <c r="I19" s="52">
        <v>1687.9</v>
      </c>
      <c r="J19" s="52">
        <v>1687.9</v>
      </c>
      <c r="K19" s="41"/>
      <c r="L19" s="42"/>
      <c r="M19" s="42"/>
      <c r="N19" s="42"/>
    </row>
    <row r="20" spans="1:14" s="43" customFormat="1" ht="15.75" x14ac:dyDescent="0.2">
      <c r="A20" s="63">
        <v>8</v>
      </c>
      <c r="B20" s="64" t="s">
        <v>22</v>
      </c>
      <c r="C20" s="65">
        <v>43.7</v>
      </c>
      <c r="D20" s="66">
        <f t="shared" si="1"/>
        <v>3.831551997755E-3</v>
      </c>
      <c r="E20" s="65">
        <v>881.3</v>
      </c>
      <c r="F20" s="44">
        <v>1915.8</v>
      </c>
      <c r="G20" s="44"/>
      <c r="H20" s="44">
        <f t="shared" si="3"/>
        <v>2797.1</v>
      </c>
      <c r="I20" s="52">
        <v>881.3</v>
      </c>
      <c r="J20" s="52">
        <v>881.3</v>
      </c>
      <c r="K20" s="41"/>
      <c r="L20" s="42"/>
      <c r="M20" s="42"/>
      <c r="N20" s="42"/>
    </row>
    <row r="21" spans="1:14" s="43" customFormat="1" ht="15.75" x14ac:dyDescent="0.2">
      <c r="A21" s="63">
        <v>9</v>
      </c>
      <c r="B21" s="64" t="s">
        <v>23</v>
      </c>
      <c r="C21" s="65">
        <f>56+7.8</f>
        <v>63.8</v>
      </c>
      <c r="D21" s="66">
        <f t="shared" si="1"/>
        <v>5.5938905596519999E-3</v>
      </c>
      <c r="E21" s="65">
        <v>1286.5999999999999</v>
      </c>
      <c r="F21" s="44">
        <v>2796.9</v>
      </c>
      <c r="G21" s="44"/>
      <c r="H21" s="44">
        <f t="shared" si="3"/>
        <v>4083.5</v>
      </c>
      <c r="I21" s="52">
        <v>1286.5999999999999</v>
      </c>
      <c r="J21" s="52">
        <v>1286.5999999999999</v>
      </c>
      <c r="K21" s="41"/>
      <c r="L21" s="42"/>
      <c r="M21" s="42"/>
      <c r="N21" s="42"/>
    </row>
    <row r="22" spans="1:14" s="40" customFormat="1" ht="25.5" customHeight="1" x14ac:dyDescent="0.2">
      <c r="A22" s="92"/>
      <c r="B22" s="92" t="s">
        <v>24</v>
      </c>
      <c r="C22" s="65">
        <f>SUM(C23:C30)</f>
        <v>413.79999999999995</v>
      </c>
      <c r="D22" s="65">
        <f t="shared" ref="D22:H22" si="4">SUM(D23:D30)</f>
        <v>3.6281377955862996E-2</v>
      </c>
      <c r="E22" s="65">
        <v>8344.7000000000007</v>
      </c>
      <c r="F22" s="44">
        <f t="shared" si="4"/>
        <v>18140.7</v>
      </c>
      <c r="G22" s="44"/>
      <c r="H22" s="44">
        <f t="shared" si="4"/>
        <v>26485.399999999998</v>
      </c>
      <c r="I22" s="44">
        <v>8344.7000000000007</v>
      </c>
      <c r="J22" s="44">
        <v>8344.7000000000007</v>
      </c>
      <c r="K22" s="38"/>
      <c r="L22" s="39"/>
      <c r="M22" s="39"/>
      <c r="N22" s="39"/>
    </row>
    <row r="23" spans="1:14" s="43" customFormat="1" ht="19.5" customHeight="1" x14ac:dyDescent="0.2">
      <c r="A23" s="63">
        <v>10</v>
      </c>
      <c r="B23" s="64" t="s">
        <v>24</v>
      </c>
      <c r="C23" s="65">
        <v>99.7</v>
      </c>
      <c r="D23" s="66">
        <f t="shared" ref="D23:D30" si="5">ROUND(C23/11405.3,15)</f>
        <v>8.7415499811490001E-3</v>
      </c>
      <c r="E23" s="65">
        <v>2010.5</v>
      </c>
      <c r="F23" s="44">
        <v>4370.8</v>
      </c>
      <c r="G23" s="44"/>
      <c r="H23" s="44">
        <f>E23+F23+G23</f>
        <v>6381.3</v>
      </c>
      <c r="I23" s="52">
        <v>2010.5</v>
      </c>
      <c r="J23" s="52">
        <v>2010.5</v>
      </c>
      <c r="K23" s="41"/>
      <c r="L23" s="42"/>
      <c r="M23" s="42"/>
      <c r="N23" s="42"/>
    </row>
    <row r="24" spans="1:14" s="43" customFormat="1" ht="20.25" customHeight="1" x14ac:dyDescent="0.2">
      <c r="A24" s="63">
        <v>11</v>
      </c>
      <c r="B24" s="64" t="s">
        <v>25</v>
      </c>
      <c r="C24" s="65">
        <f>25.1+7.7+9.5</f>
        <v>42.300000000000004</v>
      </c>
      <c r="D24" s="66">
        <f t="shared" si="5"/>
        <v>3.7088020481709999E-3</v>
      </c>
      <c r="E24" s="65">
        <v>853</v>
      </c>
      <c r="F24" s="44">
        <v>1854.4</v>
      </c>
      <c r="G24" s="44"/>
      <c r="H24" s="44">
        <f t="shared" ref="H24:H87" si="6">E24+F24+G24</f>
        <v>2707.4</v>
      </c>
      <c r="I24" s="52">
        <v>853</v>
      </c>
      <c r="J24" s="52">
        <v>853</v>
      </c>
      <c r="K24" s="41"/>
      <c r="L24" s="42"/>
      <c r="M24" s="42"/>
      <c r="N24" s="42"/>
    </row>
    <row r="25" spans="1:14" s="43" customFormat="1" ht="15.75" x14ac:dyDescent="0.2">
      <c r="A25" s="63">
        <v>12</v>
      </c>
      <c r="B25" s="64" t="s">
        <v>26</v>
      </c>
      <c r="C25" s="65">
        <f>34.7+10.6+26.5+15.3</f>
        <v>87.100000000000009</v>
      </c>
      <c r="D25" s="66">
        <f t="shared" si="5"/>
        <v>7.6368004348859996E-3</v>
      </c>
      <c r="E25" s="65">
        <v>1756.5</v>
      </c>
      <c r="F25" s="44">
        <v>3818.4</v>
      </c>
      <c r="G25" s="44"/>
      <c r="H25" s="44">
        <f t="shared" si="6"/>
        <v>5574.9</v>
      </c>
      <c r="I25" s="52">
        <v>1756.5</v>
      </c>
      <c r="J25" s="52">
        <v>1756.5</v>
      </c>
      <c r="K25" s="41"/>
      <c r="L25" s="42"/>
      <c r="M25" s="42"/>
      <c r="N25" s="42"/>
    </row>
    <row r="26" spans="1:14" s="43" customFormat="1" ht="19.5" customHeight="1" x14ac:dyDescent="0.2">
      <c r="A26" s="63">
        <v>13</v>
      </c>
      <c r="B26" s="64" t="s">
        <v>27</v>
      </c>
      <c r="C26" s="65">
        <v>28.8</v>
      </c>
      <c r="D26" s="66">
        <f t="shared" si="5"/>
        <v>2.525141820031E-3</v>
      </c>
      <c r="E26" s="65">
        <v>580.79999999999995</v>
      </c>
      <c r="F26" s="44">
        <v>1262.5999999999999</v>
      </c>
      <c r="G26" s="44"/>
      <c r="H26" s="44">
        <f t="shared" si="6"/>
        <v>1843.3999999999999</v>
      </c>
      <c r="I26" s="52">
        <v>580.79999999999995</v>
      </c>
      <c r="J26" s="52">
        <v>580.79999999999995</v>
      </c>
      <c r="K26" s="41"/>
      <c r="L26" s="42"/>
      <c r="M26" s="42"/>
      <c r="N26" s="42"/>
    </row>
    <row r="27" spans="1:14" s="43" customFormat="1" ht="18.75" customHeight="1" x14ac:dyDescent="0.2">
      <c r="A27" s="63">
        <v>14</v>
      </c>
      <c r="B27" s="64" t="s">
        <v>28</v>
      </c>
      <c r="C27" s="65">
        <f>25.7+23.4</f>
        <v>49.099999999999994</v>
      </c>
      <c r="D27" s="66">
        <f t="shared" si="5"/>
        <v>4.305016089011E-3</v>
      </c>
      <c r="E27" s="65">
        <v>990.2</v>
      </c>
      <c r="F27" s="44">
        <v>2152.5</v>
      </c>
      <c r="G27" s="44"/>
      <c r="H27" s="44">
        <f t="shared" si="6"/>
        <v>3142.7</v>
      </c>
      <c r="I27" s="52">
        <v>990.2</v>
      </c>
      <c r="J27" s="52">
        <v>990.2</v>
      </c>
      <c r="K27" s="41"/>
      <c r="L27" s="42"/>
      <c r="M27" s="42"/>
      <c r="N27" s="42"/>
    </row>
    <row r="28" spans="1:14" s="43" customFormat="1" ht="21" customHeight="1" x14ac:dyDescent="0.2">
      <c r="A28" s="63">
        <v>15</v>
      </c>
      <c r="B28" s="64" t="s">
        <v>29</v>
      </c>
      <c r="C28" s="65">
        <f>10.5+20+15.4</f>
        <v>45.9</v>
      </c>
      <c r="D28" s="66">
        <f t="shared" si="5"/>
        <v>4.0244447756740001E-3</v>
      </c>
      <c r="E28" s="65">
        <v>925.6</v>
      </c>
      <c r="F28" s="44">
        <v>2012.2</v>
      </c>
      <c r="G28" s="44"/>
      <c r="H28" s="44">
        <f t="shared" si="6"/>
        <v>2937.8</v>
      </c>
      <c r="I28" s="52">
        <v>925.6</v>
      </c>
      <c r="J28" s="52">
        <v>925.6</v>
      </c>
      <c r="K28" s="41"/>
      <c r="L28" s="42"/>
      <c r="M28" s="42"/>
      <c r="N28" s="42"/>
    </row>
    <row r="29" spans="1:14" s="43" customFormat="1" ht="17.25" customHeight="1" x14ac:dyDescent="0.2">
      <c r="A29" s="63">
        <v>16</v>
      </c>
      <c r="B29" s="64" t="s">
        <v>30</v>
      </c>
      <c r="C29" s="65">
        <f>9.1+28.3</f>
        <v>37.4</v>
      </c>
      <c r="D29" s="66">
        <f t="shared" si="5"/>
        <v>3.2791772246239998E-3</v>
      </c>
      <c r="E29" s="65">
        <v>754.2</v>
      </c>
      <c r="F29" s="44">
        <v>1639.6</v>
      </c>
      <c r="G29" s="44"/>
      <c r="H29" s="44">
        <f t="shared" si="6"/>
        <v>2393.8000000000002</v>
      </c>
      <c r="I29" s="52">
        <v>754.2</v>
      </c>
      <c r="J29" s="52">
        <v>754.2</v>
      </c>
      <c r="K29" s="41"/>
      <c r="L29" s="42"/>
      <c r="M29" s="42"/>
      <c r="N29" s="42"/>
    </row>
    <row r="30" spans="1:14" s="43" customFormat="1" ht="19.5" customHeight="1" x14ac:dyDescent="0.2">
      <c r="A30" s="63">
        <v>17</v>
      </c>
      <c r="B30" s="64" t="s">
        <v>31</v>
      </c>
      <c r="C30" s="65">
        <v>23.5</v>
      </c>
      <c r="D30" s="66">
        <f t="shared" si="5"/>
        <v>2.0604455823169999E-3</v>
      </c>
      <c r="E30" s="65">
        <v>473.9</v>
      </c>
      <c r="F30" s="44">
        <v>1030.2</v>
      </c>
      <c r="G30" s="44"/>
      <c r="H30" s="44">
        <f t="shared" si="6"/>
        <v>1504.1</v>
      </c>
      <c r="I30" s="52">
        <v>473.9</v>
      </c>
      <c r="J30" s="52">
        <v>473.9</v>
      </c>
      <c r="K30" s="41"/>
      <c r="L30" s="42"/>
      <c r="M30" s="42"/>
      <c r="N30" s="42"/>
    </row>
    <row r="31" spans="1:14" s="40" customFormat="1" ht="15.75" x14ac:dyDescent="0.2">
      <c r="A31" s="92"/>
      <c r="B31" s="92" t="s">
        <v>32</v>
      </c>
      <c r="C31" s="65">
        <f t="shared" ref="C31:H31" si="7">SUM(C32:C47)</f>
        <v>761.4</v>
      </c>
      <c r="D31" s="65">
        <f t="shared" si="7"/>
        <v>6.6758436867070989E-2</v>
      </c>
      <c r="E31" s="65">
        <v>15354.300000000001</v>
      </c>
      <c r="F31" s="44">
        <f t="shared" si="7"/>
        <v>33379.199999999997</v>
      </c>
      <c r="G31" s="44">
        <v>0</v>
      </c>
      <c r="H31" s="44">
        <f t="shared" si="7"/>
        <v>48733.5</v>
      </c>
      <c r="I31" s="44">
        <v>15354.300000000001</v>
      </c>
      <c r="J31" s="44">
        <v>15354.300000000001</v>
      </c>
      <c r="K31" s="38"/>
      <c r="L31" s="39"/>
      <c r="M31" s="39"/>
      <c r="N31" s="39"/>
    </row>
    <row r="32" spans="1:14" s="43" customFormat="1" ht="15.75" x14ac:dyDescent="0.2">
      <c r="A32" s="63">
        <v>18</v>
      </c>
      <c r="B32" s="64" t="s">
        <v>32</v>
      </c>
      <c r="C32" s="65">
        <v>1.1000000000000001</v>
      </c>
      <c r="D32" s="66">
        <f t="shared" ref="D32:D47" si="8">ROUND(C32/11405.3,15)</f>
        <v>9.6446388959999996E-5</v>
      </c>
      <c r="E32" s="65">
        <v>0</v>
      </c>
      <c r="F32" s="44">
        <v>48.2</v>
      </c>
      <c r="G32" s="44">
        <v>-48.2</v>
      </c>
      <c r="H32" s="44">
        <f t="shared" si="6"/>
        <v>0</v>
      </c>
      <c r="I32" s="52">
        <v>22.2</v>
      </c>
      <c r="J32" s="52">
        <v>22.2</v>
      </c>
      <c r="K32" s="41"/>
      <c r="L32" s="42"/>
      <c r="M32" s="42"/>
      <c r="N32" s="42"/>
    </row>
    <row r="33" spans="1:14" s="43" customFormat="1" ht="15.75" x14ac:dyDescent="0.2">
      <c r="A33" s="63">
        <v>19</v>
      </c>
      <c r="B33" s="64" t="s">
        <v>33</v>
      </c>
      <c r="C33" s="65">
        <v>27.9</v>
      </c>
      <c r="D33" s="66">
        <f t="shared" si="8"/>
        <v>2.4462311381550001E-3</v>
      </c>
      <c r="E33" s="65">
        <v>562.6</v>
      </c>
      <c r="F33" s="44">
        <v>1223.0999999999999</v>
      </c>
      <c r="G33" s="44"/>
      <c r="H33" s="44">
        <f t="shared" si="6"/>
        <v>1785.6999999999998</v>
      </c>
      <c r="I33" s="52">
        <v>562.6</v>
      </c>
      <c r="J33" s="52">
        <v>562.6</v>
      </c>
      <c r="K33" s="41"/>
      <c r="L33" s="42"/>
      <c r="M33" s="42"/>
      <c r="N33" s="42"/>
    </row>
    <row r="34" spans="1:14" s="43" customFormat="1" ht="15.75" x14ac:dyDescent="0.2">
      <c r="A34" s="63">
        <v>20</v>
      </c>
      <c r="B34" s="64" t="s">
        <v>34</v>
      </c>
      <c r="C34" s="65">
        <v>144.1</v>
      </c>
      <c r="D34" s="66">
        <f t="shared" si="8"/>
        <v>1.2634476953697E-2</v>
      </c>
      <c r="E34" s="65">
        <v>2928.1</v>
      </c>
      <c r="F34" s="44">
        <v>6317.2</v>
      </c>
      <c r="G34" s="44">
        <v>48.2</v>
      </c>
      <c r="H34" s="44">
        <f t="shared" si="6"/>
        <v>9293.5</v>
      </c>
      <c r="I34" s="52">
        <v>2905.9</v>
      </c>
      <c r="J34" s="52">
        <v>2905.9</v>
      </c>
      <c r="K34" s="41"/>
      <c r="L34" s="42"/>
      <c r="M34" s="42"/>
      <c r="N34" s="42"/>
    </row>
    <row r="35" spans="1:14" s="43" customFormat="1" ht="18.75" customHeight="1" x14ac:dyDescent="0.2">
      <c r="A35" s="63">
        <v>21</v>
      </c>
      <c r="B35" s="64" t="s">
        <v>35</v>
      </c>
      <c r="C35" s="65">
        <v>14.3</v>
      </c>
      <c r="D35" s="66">
        <f t="shared" si="8"/>
        <v>1.2538030564739999E-3</v>
      </c>
      <c r="E35" s="65">
        <v>288.39999999999998</v>
      </c>
      <c r="F35" s="44">
        <v>626.9</v>
      </c>
      <c r="G35" s="44"/>
      <c r="H35" s="44">
        <f t="shared" si="6"/>
        <v>915.3</v>
      </c>
      <c r="I35" s="52">
        <v>288.39999999999998</v>
      </c>
      <c r="J35" s="52">
        <v>288.39999999999998</v>
      </c>
      <c r="K35" s="41"/>
      <c r="L35" s="42"/>
      <c r="M35" s="42"/>
      <c r="N35" s="42"/>
    </row>
    <row r="36" spans="1:14" s="43" customFormat="1" ht="15.75" x14ac:dyDescent="0.2">
      <c r="A36" s="63">
        <v>22</v>
      </c>
      <c r="B36" s="64" t="s">
        <v>36</v>
      </c>
      <c r="C36" s="65">
        <v>35</v>
      </c>
      <c r="D36" s="66">
        <f t="shared" si="8"/>
        <v>3.0687487396209999E-3</v>
      </c>
      <c r="E36" s="65">
        <v>705.8</v>
      </c>
      <c r="F36" s="44">
        <v>1534.4</v>
      </c>
      <c r="G36" s="44"/>
      <c r="H36" s="44">
        <f t="shared" si="6"/>
        <v>2240.1999999999998</v>
      </c>
      <c r="I36" s="52">
        <v>705.8</v>
      </c>
      <c r="J36" s="52">
        <v>705.8</v>
      </c>
      <c r="K36" s="41"/>
      <c r="L36" s="42"/>
      <c r="M36" s="42"/>
      <c r="N36" s="42"/>
    </row>
    <row r="37" spans="1:14" s="43" customFormat="1" ht="18.75" customHeight="1" x14ac:dyDescent="0.2">
      <c r="A37" s="63">
        <v>23</v>
      </c>
      <c r="B37" s="64" t="s">
        <v>37</v>
      </c>
      <c r="C37" s="65">
        <v>47.4</v>
      </c>
      <c r="D37" s="66">
        <f t="shared" si="8"/>
        <v>4.1559625788010002E-3</v>
      </c>
      <c r="E37" s="65">
        <v>955.9</v>
      </c>
      <c r="F37" s="44">
        <v>2078</v>
      </c>
      <c r="G37" s="44"/>
      <c r="H37" s="44">
        <f t="shared" si="6"/>
        <v>3033.9</v>
      </c>
      <c r="I37" s="52">
        <v>955.9</v>
      </c>
      <c r="J37" s="52">
        <v>955.9</v>
      </c>
      <c r="K37" s="41"/>
      <c r="L37" s="42"/>
      <c r="M37" s="42"/>
      <c r="N37" s="42"/>
    </row>
    <row r="38" spans="1:14" s="43" customFormat="1" ht="19.5" customHeight="1" x14ac:dyDescent="0.2">
      <c r="A38" s="63">
        <v>24</v>
      </c>
      <c r="B38" s="64" t="s">
        <v>38</v>
      </c>
      <c r="C38" s="65">
        <v>50.1</v>
      </c>
      <c r="D38" s="66">
        <f t="shared" si="8"/>
        <v>4.3926946244289998E-3</v>
      </c>
      <c r="E38" s="65">
        <v>1010.3</v>
      </c>
      <c r="F38" s="44">
        <v>2196.3000000000002</v>
      </c>
      <c r="G38" s="44"/>
      <c r="H38" s="44">
        <f t="shared" si="6"/>
        <v>3206.6000000000004</v>
      </c>
      <c r="I38" s="52">
        <v>1010.3</v>
      </c>
      <c r="J38" s="52">
        <v>1010.3</v>
      </c>
      <c r="K38" s="41"/>
      <c r="L38" s="42"/>
      <c r="M38" s="42"/>
      <c r="N38" s="42"/>
    </row>
    <row r="39" spans="1:14" s="43" customFormat="1" ht="15.75" x14ac:dyDescent="0.2">
      <c r="A39" s="63">
        <v>25</v>
      </c>
      <c r="B39" s="64" t="s">
        <v>39</v>
      </c>
      <c r="C39" s="65">
        <v>35.700000000000003</v>
      </c>
      <c r="D39" s="66">
        <f t="shared" si="8"/>
        <v>3.130123714413E-3</v>
      </c>
      <c r="E39" s="65">
        <v>719.9</v>
      </c>
      <c r="F39" s="44">
        <v>1565.1</v>
      </c>
      <c r="G39" s="44"/>
      <c r="H39" s="44">
        <f t="shared" si="6"/>
        <v>2285</v>
      </c>
      <c r="I39" s="52">
        <v>719.9</v>
      </c>
      <c r="J39" s="52">
        <v>719.9</v>
      </c>
      <c r="K39" s="41"/>
      <c r="L39" s="42"/>
      <c r="M39" s="42"/>
      <c r="N39" s="42"/>
    </row>
    <row r="40" spans="1:14" s="43" customFormat="1" ht="15.75" x14ac:dyDescent="0.2">
      <c r="A40" s="63">
        <v>26</v>
      </c>
      <c r="B40" s="64" t="s">
        <v>40</v>
      </c>
      <c r="C40" s="65">
        <v>117.2</v>
      </c>
      <c r="D40" s="66">
        <f t="shared" si="8"/>
        <v>1.0275924350959999E-2</v>
      </c>
      <c r="E40" s="65">
        <v>2363.5</v>
      </c>
      <c r="F40" s="44">
        <v>5138</v>
      </c>
      <c r="G40" s="44"/>
      <c r="H40" s="44">
        <f t="shared" si="6"/>
        <v>7501.5</v>
      </c>
      <c r="I40" s="52">
        <v>2363.5</v>
      </c>
      <c r="J40" s="52">
        <v>2363.5</v>
      </c>
      <c r="K40" s="41"/>
      <c r="L40" s="42"/>
      <c r="M40" s="42"/>
      <c r="N40" s="42"/>
    </row>
    <row r="41" spans="1:14" s="43" customFormat="1" ht="15.75" x14ac:dyDescent="0.2">
      <c r="A41" s="63">
        <v>27</v>
      </c>
      <c r="B41" s="64" t="s">
        <v>41</v>
      </c>
      <c r="C41" s="65">
        <v>63.4</v>
      </c>
      <c r="D41" s="66">
        <f t="shared" si="8"/>
        <v>5.5588191454850003E-3</v>
      </c>
      <c r="E41" s="65">
        <v>1278.5</v>
      </c>
      <c r="F41" s="44">
        <v>2779.4</v>
      </c>
      <c r="G41" s="44"/>
      <c r="H41" s="44">
        <f t="shared" si="6"/>
        <v>4057.9</v>
      </c>
      <c r="I41" s="52">
        <v>1278.5</v>
      </c>
      <c r="J41" s="52">
        <v>1278.5</v>
      </c>
      <c r="K41" s="41"/>
      <c r="L41" s="42"/>
      <c r="M41" s="42"/>
      <c r="N41" s="42"/>
    </row>
    <row r="42" spans="1:14" s="43" customFormat="1" ht="15.75" x14ac:dyDescent="0.2">
      <c r="A42" s="63">
        <v>28</v>
      </c>
      <c r="B42" s="64" t="s">
        <v>42</v>
      </c>
      <c r="C42" s="65">
        <v>39.799999999999997</v>
      </c>
      <c r="D42" s="66">
        <f t="shared" si="8"/>
        <v>3.4896057096260001E-3</v>
      </c>
      <c r="E42" s="65">
        <v>802.6</v>
      </c>
      <c r="F42" s="44">
        <v>1744.8</v>
      </c>
      <c r="G42" s="44"/>
      <c r="H42" s="44">
        <f t="shared" si="6"/>
        <v>2547.4</v>
      </c>
      <c r="I42" s="52">
        <v>802.6</v>
      </c>
      <c r="J42" s="52">
        <v>802.6</v>
      </c>
      <c r="K42" s="41"/>
      <c r="L42" s="42"/>
      <c r="M42" s="42"/>
      <c r="N42" s="42"/>
    </row>
    <row r="43" spans="1:14" s="43" customFormat="1" ht="15.75" x14ac:dyDescent="0.2">
      <c r="A43" s="63">
        <v>29</v>
      </c>
      <c r="B43" s="64" t="s">
        <v>43</v>
      </c>
      <c r="C43" s="65">
        <v>26.7</v>
      </c>
      <c r="D43" s="66">
        <f t="shared" si="8"/>
        <v>2.3410168956540002E-3</v>
      </c>
      <c r="E43" s="65">
        <v>538.4</v>
      </c>
      <c r="F43" s="44">
        <v>1170.5</v>
      </c>
      <c r="G43" s="44"/>
      <c r="H43" s="44">
        <f t="shared" si="6"/>
        <v>1708.9</v>
      </c>
      <c r="I43" s="52">
        <v>538.4</v>
      </c>
      <c r="J43" s="52">
        <v>538.4</v>
      </c>
      <c r="K43" s="41"/>
      <c r="L43" s="42"/>
      <c r="M43" s="42"/>
      <c r="N43" s="42"/>
    </row>
    <row r="44" spans="1:14" s="43" customFormat="1" ht="15.75" x14ac:dyDescent="0.2">
      <c r="A44" s="63">
        <v>30</v>
      </c>
      <c r="B44" s="64" t="s">
        <v>44</v>
      </c>
      <c r="C44" s="65">
        <v>25</v>
      </c>
      <c r="D44" s="66">
        <f t="shared" si="8"/>
        <v>2.191963385444E-3</v>
      </c>
      <c r="E44" s="65">
        <v>504.2</v>
      </c>
      <c r="F44" s="44">
        <v>1096</v>
      </c>
      <c r="G44" s="44"/>
      <c r="H44" s="44">
        <f t="shared" si="6"/>
        <v>1600.2</v>
      </c>
      <c r="I44" s="52">
        <v>504.2</v>
      </c>
      <c r="J44" s="52">
        <v>504.2</v>
      </c>
      <c r="K44" s="41"/>
      <c r="L44" s="42"/>
      <c r="M44" s="42"/>
      <c r="N44" s="42"/>
    </row>
    <row r="45" spans="1:14" s="43" customFormat="1" ht="15.75" x14ac:dyDescent="0.2">
      <c r="A45" s="63">
        <v>31</v>
      </c>
      <c r="B45" s="64" t="s">
        <v>45</v>
      </c>
      <c r="C45" s="65">
        <v>75.3</v>
      </c>
      <c r="D45" s="66">
        <f t="shared" si="8"/>
        <v>6.6021937169559999E-3</v>
      </c>
      <c r="E45" s="65">
        <v>1518.5</v>
      </c>
      <c r="F45" s="44">
        <v>3301.1</v>
      </c>
      <c r="G45" s="44"/>
      <c r="H45" s="44">
        <f t="shared" si="6"/>
        <v>4819.6000000000004</v>
      </c>
      <c r="I45" s="52">
        <v>1518.5</v>
      </c>
      <c r="J45" s="52">
        <v>1518.5</v>
      </c>
      <c r="K45" s="41"/>
      <c r="L45" s="42"/>
      <c r="M45" s="42"/>
      <c r="N45" s="42"/>
    </row>
    <row r="46" spans="1:14" s="43" customFormat="1" ht="15.75" x14ac:dyDescent="0.2">
      <c r="A46" s="63">
        <v>32</v>
      </c>
      <c r="B46" s="64" t="s">
        <v>46</v>
      </c>
      <c r="C46" s="65">
        <v>15.3</v>
      </c>
      <c r="D46" s="66">
        <f t="shared" si="8"/>
        <v>1.341481591891E-3</v>
      </c>
      <c r="E46" s="65">
        <v>308.5</v>
      </c>
      <c r="F46" s="44">
        <v>670.7</v>
      </c>
      <c r="G46" s="44"/>
      <c r="H46" s="44">
        <f t="shared" si="6"/>
        <v>979.2</v>
      </c>
      <c r="I46" s="52">
        <v>308.5</v>
      </c>
      <c r="J46" s="52">
        <v>308.5</v>
      </c>
      <c r="K46" s="41"/>
      <c r="L46" s="42"/>
      <c r="M46" s="42"/>
      <c r="N46" s="42"/>
    </row>
    <row r="47" spans="1:14" s="43" customFormat="1" ht="15.75" x14ac:dyDescent="0.2">
      <c r="A47" s="63">
        <v>33</v>
      </c>
      <c r="B47" s="64" t="s">
        <v>47</v>
      </c>
      <c r="C47" s="65">
        <v>43.1</v>
      </c>
      <c r="D47" s="66">
        <f t="shared" si="8"/>
        <v>3.7789448765049999E-3</v>
      </c>
      <c r="E47" s="65">
        <v>869.1</v>
      </c>
      <c r="F47" s="44">
        <v>1889.5</v>
      </c>
      <c r="G47" s="44"/>
      <c r="H47" s="44">
        <f t="shared" si="6"/>
        <v>2758.6</v>
      </c>
      <c r="I47" s="52">
        <v>869.1</v>
      </c>
      <c r="J47" s="52">
        <v>869.1</v>
      </c>
      <c r="K47" s="41"/>
      <c r="L47" s="42"/>
      <c r="M47" s="42"/>
      <c r="N47" s="42"/>
    </row>
    <row r="48" spans="1:14" s="40" customFormat="1" ht="23.25" customHeight="1" x14ac:dyDescent="0.2">
      <c r="A48" s="92"/>
      <c r="B48" s="92" t="s">
        <v>48</v>
      </c>
      <c r="C48" s="65">
        <f>SUM(C49:C68)</f>
        <v>881.3</v>
      </c>
      <c r="D48" s="65">
        <f t="shared" ref="D48:H48" si="9">SUM(D49:D68)</f>
        <v>7.727109326366001E-2</v>
      </c>
      <c r="E48" s="65">
        <v>17772.199999999997</v>
      </c>
      <c r="F48" s="44">
        <f t="shared" si="9"/>
        <v>38635.599999999999</v>
      </c>
      <c r="G48" s="44">
        <v>0</v>
      </c>
      <c r="H48" s="44">
        <f t="shared" si="9"/>
        <v>56407.799999999988</v>
      </c>
      <c r="I48" s="44">
        <v>17772.199999999997</v>
      </c>
      <c r="J48" s="44">
        <v>17772.199999999997</v>
      </c>
      <c r="K48" s="38"/>
      <c r="L48" s="39"/>
      <c r="M48" s="39"/>
      <c r="N48" s="39"/>
    </row>
    <row r="49" spans="1:14" s="46" customFormat="1" ht="21" customHeight="1" x14ac:dyDescent="0.2">
      <c r="A49" s="63">
        <v>34</v>
      </c>
      <c r="B49" s="64" t="s">
        <v>48</v>
      </c>
      <c r="C49" s="65">
        <v>10.199999999999999</v>
      </c>
      <c r="D49" s="66">
        <f t="shared" ref="D49:D68" si="10">ROUND(C49/11405.3,15)</f>
        <v>8.9432106126099997E-4</v>
      </c>
      <c r="E49" s="65">
        <v>205.7</v>
      </c>
      <c r="F49" s="44">
        <v>447.2</v>
      </c>
      <c r="G49" s="44">
        <v>-652.9</v>
      </c>
      <c r="H49" s="44">
        <f t="shared" si="6"/>
        <v>0</v>
      </c>
      <c r="I49" s="52">
        <v>205.7</v>
      </c>
      <c r="J49" s="52">
        <v>205.7</v>
      </c>
      <c r="K49" s="41"/>
      <c r="L49" s="45"/>
      <c r="M49" s="45"/>
      <c r="N49" s="45"/>
    </row>
    <row r="50" spans="1:14" s="43" customFormat="1" ht="15.75" x14ac:dyDescent="0.2">
      <c r="A50" s="63">
        <v>35</v>
      </c>
      <c r="B50" s="64" t="s">
        <v>49</v>
      </c>
      <c r="C50" s="65">
        <v>37.4</v>
      </c>
      <c r="D50" s="66">
        <f t="shared" si="10"/>
        <v>3.2791772246239998E-3</v>
      </c>
      <c r="E50" s="65">
        <v>754.2</v>
      </c>
      <c r="F50" s="44">
        <v>1639.6</v>
      </c>
      <c r="G50" s="44"/>
      <c r="H50" s="44">
        <f t="shared" si="6"/>
        <v>2393.8000000000002</v>
      </c>
      <c r="I50" s="52">
        <v>754.2</v>
      </c>
      <c r="J50" s="52">
        <v>754.2</v>
      </c>
      <c r="K50" s="41"/>
      <c r="L50" s="42"/>
      <c r="M50" s="42"/>
      <c r="N50" s="42"/>
    </row>
    <row r="51" spans="1:14" s="46" customFormat="1" ht="18.75" customHeight="1" x14ac:dyDescent="0.2">
      <c r="A51" s="63">
        <v>36</v>
      </c>
      <c r="B51" s="64" t="s">
        <v>50</v>
      </c>
      <c r="C51" s="65">
        <v>47</v>
      </c>
      <c r="D51" s="66">
        <f t="shared" si="10"/>
        <v>4.1208911646339998E-3</v>
      </c>
      <c r="E51" s="65">
        <v>947.8</v>
      </c>
      <c r="F51" s="65">
        <v>2060.4</v>
      </c>
      <c r="G51" s="65">
        <v>-3008.2</v>
      </c>
      <c r="H51" s="65">
        <f t="shared" si="6"/>
        <v>0</v>
      </c>
      <c r="I51" s="52">
        <v>947.8</v>
      </c>
      <c r="J51" s="52">
        <v>947.8</v>
      </c>
      <c r="K51" s="47"/>
      <c r="L51" s="45"/>
      <c r="M51" s="45"/>
      <c r="N51" s="45"/>
    </row>
    <row r="52" spans="1:14" s="43" customFormat="1" ht="19.5" customHeight="1" x14ac:dyDescent="0.2">
      <c r="A52" s="63">
        <v>37</v>
      </c>
      <c r="B52" s="64" t="s">
        <v>51</v>
      </c>
      <c r="C52" s="65">
        <v>195.4</v>
      </c>
      <c r="D52" s="66">
        <f t="shared" si="10"/>
        <v>1.7132385820627E-2</v>
      </c>
      <c r="E52" s="65">
        <v>3940.5</v>
      </c>
      <c r="F52" s="44">
        <v>8566.2000000000007</v>
      </c>
      <c r="G52" s="44">
        <v>652.9</v>
      </c>
      <c r="H52" s="44">
        <f t="shared" si="6"/>
        <v>13159.6</v>
      </c>
      <c r="I52" s="52">
        <v>3940.5</v>
      </c>
      <c r="J52" s="52">
        <v>3940.5</v>
      </c>
      <c r="K52" s="41"/>
      <c r="L52" s="42"/>
      <c r="M52" s="42"/>
      <c r="N52" s="42"/>
    </row>
    <row r="53" spans="1:14" s="43" customFormat="1" ht="15.75" x14ac:dyDescent="0.2">
      <c r="A53" s="63">
        <v>38</v>
      </c>
      <c r="B53" s="64" t="s">
        <v>52</v>
      </c>
      <c r="C53" s="65">
        <v>30.3</v>
      </c>
      <c r="D53" s="66">
        <f t="shared" si="10"/>
        <v>2.656659623158E-3</v>
      </c>
      <c r="E53" s="65">
        <v>611</v>
      </c>
      <c r="F53" s="44">
        <v>1328.3</v>
      </c>
      <c r="G53" s="44">
        <v>996</v>
      </c>
      <c r="H53" s="44">
        <f t="shared" si="6"/>
        <v>2935.3</v>
      </c>
      <c r="I53" s="52">
        <v>611</v>
      </c>
      <c r="J53" s="52">
        <v>611</v>
      </c>
      <c r="K53" s="41"/>
      <c r="L53" s="42"/>
      <c r="M53" s="42"/>
      <c r="N53" s="42"/>
    </row>
    <row r="54" spans="1:14" s="43" customFormat="1" ht="15.75" x14ac:dyDescent="0.2">
      <c r="A54" s="63">
        <v>39</v>
      </c>
      <c r="B54" s="64" t="s">
        <v>53</v>
      </c>
      <c r="C54" s="65">
        <v>32.6</v>
      </c>
      <c r="D54" s="66">
        <f t="shared" si="10"/>
        <v>2.858320254618E-3</v>
      </c>
      <c r="E54" s="65">
        <v>657.4</v>
      </c>
      <c r="F54" s="44">
        <v>1429.2</v>
      </c>
      <c r="G54" s="44"/>
      <c r="H54" s="44">
        <f t="shared" si="6"/>
        <v>2086.6</v>
      </c>
      <c r="I54" s="52">
        <v>657.4</v>
      </c>
      <c r="J54" s="52">
        <v>657.4</v>
      </c>
      <c r="K54" s="41"/>
      <c r="L54" s="42"/>
      <c r="M54" s="42"/>
      <c r="N54" s="42"/>
    </row>
    <row r="55" spans="1:14" s="43" customFormat="1" ht="18" customHeight="1" x14ac:dyDescent="0.2">
      <c r="A55" s="63">
        <v>40</v>
      </c>
      <c r="B55" s="64" t="s">
        <v>54</v>
      </c>
      <c r="C55" s="65">
        <v>127</v>
      </c>
      <c r="D55" s="66">
        <f t="shared" si="10"/>
        <v>1.1135173998054001E-2</v>
      </c>
      <c r="E55" s="65">
        <v>2561.1</v>
      </c>
      <c r="F55" s="44">
        <v>5567.6</v>
      </c>
      <c r="G55" s="44"/>
      <c r="H55" s="44">
        <f t="shared" si="6"/>
        <v>8128.7000000000007</v>
      </c>
      <c r="I55" s="52">
        <v>2561.1</v>
      </c>
      <c r="J55" s="52">
        <v>2561.1</v>
      </c>
      <c r="K55" s="41"/>
      <c r="L55" s="42"/>
      <c r="M55" s="42"/>
      <c r="N55" s="42"/>
    </row>
    <row r="56" spans="1:14" s="43" customFormat="1" ht="15.75" x14ac:dyDescent="0.2">
      <c r="A56" s="63">
        <v>41</v>
      </c>
      <c r="B56" s="64" t="s">
        <v>55</v>
      </c>
      <c r="C56" s="65">
        <v>18.3</v>
      </c>
      <c r="D56" s="66">
        <f t="shared" si="10"/>
        <v>1.6045171981449999E-3</v>
      </c>
      <c r="E56" s="65">
        <v>369</v>
      </c>
      <c r="F56" s="44">
        <v>802.3</v>
      </c>
      <c r="G56" s="44">
        <v>210</v>
      </c>
      <c r="H56" s="44">
        <f t="shared" si="6"/>
        <v>1381.3</v>
      </c>
      <c r="I56" s="52">
        <v>369</v>
      </c>
      <c r="J56" s="52">
        <v>369</v>
      </c>
      <c r="K56" s="41"/>
      <c r="L56" s="42"/>
      <c r="M56" s="42"/>
      <c r="N56" s="42"/>
    </row>
    <row r="57" spans="1:14" s="43" customFormat="1" ht="15.75" x14ac:dyDescent="0.2">
      <c r="A57" s="63">
        <v>42</v>
      </c>
      <c r="B57" s="64" t="s">
        <v>56</v>
      </c>
      <c r="C57" s="65">
        <v>0</v>
      </c>
      <c r="D57" s="66">
        <f t="shared" si="10"/>
        <v>0</v>
      </c>
      <c r="E57" s="65">
        <v>0</v>
      </c>
      <c r="F57" s="44">
        <v>0</v>
      </c>
      <c r="G57" s="44"/>
      <c r="H57" s="44">
        <f t="shared" si="6"/>
        <v>0</v>
      </c>
      <c r="I57" s="52">
        <v>0</v>
      </c>
      <c r="J57" s="52">
        <v>0</v>
      </c>
      <c r="K57" s="41"/>
      <c r="L57" s="42"/>
      <c r="M57" s="42"/>
      <c r="N57" s="42"/>
    </row>
    <row r="58" spans="1:14" s="43" customFormat="1" ht="15.75" x14ac:dyDescent="0.2">
      <c r="A58" s="63">
        <v>43</v>
      </c>
      <c r="B58" s="64" t="s">
        <v>57</v>
      </c>
      <c r="C58" s="65">
        <v>35.799999999999997</v>
      </c>
      <c r="D58" s="66">
        <f t="shared" si="10"/>
        <v>3.1388915679549999E-3</v>
      </c>
      <c r="E58" s="65">
        <v>721.9</v>
      </c>
      <c r="F58" s="44">
        <v>1569.4</v>
      </c>
      <c r="G58" s="44"/>
      <c r="H58" s="44">
        <f t="shared" si="6"/>
        <v>2291.3000000000002</v>
      </c>
      <c r="I58" s="52">
        <v>721.9</v>
      </c>
      <c r="J58" s="52">
        <v>721.9</v>
      </c>
      <c r="K58" s="41"/>
      <c r="L58" s="42"/>
      <c r="M58" s="42"/>
      <c r="N58" s="42"/>
    </row>
    <row r="59" spans="1:14" s="43" customFormat="1" ht="18.75" customHeight="1" x14ac:dyDescent="0.2">
      <c r="A59" s="63">
        <v>44</v>
      </c>
      <c r="B59" s="64" t="s">
        <v>58</v>
      </c>
      <c r="C59" s="65">
        <v>21.3</v>
      </c>
      <c r="D59" s="66">
        <f t="shared" si="10"/>
        <v>1.867552804398E-3</v>
      </c>
      <c r="E59" s="65">
        <v>429.5</v>
      </c>
      <c r="F59" s="44">
        <v>933.8</v>
      </c>
      <c r="G59" s="44"/>
      <c r="H59" s="44">
        <f t="shared" si="6"/>
        <v>1363.3</v>
      </c>
      <c r="I59" s="52">
        <v>429.5</v>
      </c>
      <c r="J59" s="52">
        <v>429.5</v>
      </c>
      <c r="K59" s="41"/>
      <c r="L59" s="42"/>
      <c r="M59" s="42"/>
      <c r="N59" s="42"/>
    </row>
    <row r="60" spans="1:14" s="43" customFormat="1" ht="15.75" x14ac:dyDescent="0.2">
      <c r="A60" s="63">
        <v>45</v>
      </c>
      <c r="B60" s="64" t="s">
        <v>59</v>
      </c>
      <c r="C60" s="65">
        <v>14.8</v>
      </c>
      <c r="D60" s="66">
        <f t="shared" si="10"/>
        <v>1.297642324183E-3</v>
      </c>
      <c r="E60" s="65">
        <v>298.39999999999998</v>
      </c>
      <c r="F60" s="44">
        <v>648.79999999999995</v>
      </c>
      <c r="G60" s="44"/>
      <c r="H60" s="44">
        <f t="shared" si="6"/>
        <v>947.19999999999993</v>
      </c>
      <c r="I60" s="52">
        <v>298.39999999999998</v>
      </c>
      <c r="J60" s="52">
        <v>298.39999999999998</v>
      </c>
      <c r="K60" s="41"/>
      <c r="L60" s="42"/>
      <c r="M60" s="42"/>
      <c r="N60" s="42"/>
    </row>
    <row r="61" spans="1:14" s="43" customFormat="1" ht="15.75" x14ac:dyDescent="0.2">
      <c r="A61" s="63">
        <v>46</v>
      </c>
      <c r="B61" s="64" t="s">
        <v>60</v>
      </c>
      <c r="C61" s="65">
        <v>8.4</v>
      </c>
      <c r="D61" s="66">
        <f t="shared" si="10"/>
        <v>7.3649969750900005E-4</v>
      </c>
      <c r="E61" s="65">
        <v>169.4</v>
      </c>
      <c r="F61" s="44">
        <v>368.2</v>
      </c>
      <c r="G61" s="44"/>
      <c r="H61" s="44">
        <f t="shared" si="6"/>
        <v>537.6</v>
      </c>
      <c r="I61" s="52">
        <v>169.4</v>
      </c>
      <c r="J61" s="52">
        <v>169.4</v>
      </c>
      <c r="K61" s="41"/>
      <c r="L61" s="42"/>
      <c r="M61" s="42"/>
      <c r="N61" s="42"/>
    </row>
    <row r="62" spans="1:14" s="43" customFormat="1" ht="15.75" x14ac:dyDescent="0.2">
      <c r="A62" s="63">
        <v>47</v>
      </c>
      <c r="B62" s="64" t="s">
        <v>61</v>
      </c>
      <c r="C62" s="65">
        <v>28.2</v>
      </c>
      <c r="D62" s="66">
        <f t="shared" si="10"/>
        <v>2.4725346987800002E-3</v>
      </c>
      <c r="E62" s="65">
        <v>568.70000000000005</v>
      </c>
      <c r="F62" s="44">
        <v>1236.3</v>
      </c>
      <c r="G62" s="44"/>
      <c r="H62" s="44">
        <f t="shared" si="6"/>
        <v>1805</v>
      </c>
      <c r="I62" s="52">
        <v>568.70000000000005</v>
      </c>
      <c r="J62" s="52">
        <v>568.70000000000005</v>
      </c>
      <c r="K62" s="41"/>
      <c r="L62" s="42"/>
      <c r="M62" s="42"/>
      <c r="N62" s="42"/>
    </row>
    <row r="63" spans="1:14" s="43" customFormat="1" ht="15.75" x14ac:dyDescent="0.2">
      <c r="A63" s="63">
        <v>48</v>
      </c>
      <c r="B63" s="64" t="s">
        <v>62</v>
      </c>
      <c r="C63" s="65">
        <v>39.5</v>
      </c>
      <c r="D63" s="66">
        <f t="shared" si="10"/>
        <v>3.463302149001E-3</v>
      </c>
      <c r="E63" s="65">
        <v>796.6</v>
      </c>
      <c r="F63" s="44">
        <v>1731.7</v>
      </c>
      <c r="G63" s="44">
        <v>1802.2</v>
      </c>
      <c r="H63" s="44">
        <f t="shared" si="6"/>
        <v>4330.5</v>
      </c>
      <c r="I63" s="52">
        <v>796.6</v>
      </c>
      <c r="J63" s="52">
        <v>796.6</v>
      </c>
      <c r="K63" s="41"/>
      <c r="L63" s="42"/>
      <c r="M63" s="42"/>
      <c r="N63" s="42"/>
    </row>
    <row r="64" spans="1:14" s="43" customFormat="1" ht="15.75" x14ac:dyDescent="0.2">
      <c r="A64" s="63">
        <v>49</v>
      </c>
      <c r="B64" s="64" t="s">
        <v>63</v>
      </c>
      <c r="C64" s="65">
        <v>77.8</v>
      </c>
      <c r="D64" s="66">
        <f t="shared" si="10"/>
        <v>6.8213900555009997E-3</v>
      </c>
      <c r="E64" s="65">
        <v>1568.9</v>
      </c>
      <c r="F64" s="44">
        <v>3410.7</v>
      </c>
      <c r="G64" s="44"/>
      <c r="H64" s="44">
        <f t="shared" si="6"/>
        <v>4979.6000000000004</v>
      </c>
      <c r="I64" s="52">
        <v>1568.9</v>
      </c>
      <c r="J64" s="52">
        <v>1568.9</v>
      </c>
      <c r="K64" s="41"/>
      <c r="L64" s="42"/>
      <c r="M64" s="42"/>
      <c r="N64" s="42"/>
    </row>
    <row r="65" spans="1:14" s="43" customFormat="1" ht="15.75" x14ac:dyDescent="0.2">
      <c r="A65" s="63">
        <v>50</v>
      </c>
      <c r="B65" s="64" t="s">
        <v>64</v>
      </c>
      <c r="C65" s="65">
        <v>36</v>
      </c>
      <c r="D65" s="66">
        <f t="shared" si="10"/>
        <v>3.1564272750390001E-3</v>
      </c>
      <c r="E65" s="65">
        <v>726</v>
      </c>
      <c r="F65" s="44">
        <v>1578.2</v>
      </c>
      <c r="G65" s="44"/>
      <c r="H65" s="44">
        <f t="shared" si="6"/>
        <v>2304.1999999999998</v>
      </c>
      <c r="I65" s="52">
        <v>726</v>
      </c>
      <c r="J65" s="52">
        <v>726</v>
      </c>
      <c r="K65" s="41"/>
      <c r="L65" s="42"/>
      <c r="M65" s="42"/>
      <c r="N65" s="42"/>
    </row>
    <row r="66" spans="1:14" s="43" customFormat="1" ht="15.75" x14ac:dyDescent="0.2">
      <c r="A66" s="63">
        <v>51</v>
      </c>
      <c r="B66" s="64" t="s">
        <v>65</v>
      </c>
      <c r="C66" s="65">
        <v>60.2</v>
      </c>
      <c r="D66" s="66">
        <f t="shared" si="10"/>
        <v>5.2782478321479996E-3</v>
      </c>
      <c r="E66" s="65">
        <v>1214</v>
      </c>
      <c r="F66" s="44">
        <v>2639.1</v>
      </c>
      <c r="G66" s="44"/>
      <c r="H66" s="44">
        <f t="shared" si="6"/>
        <v>3853.1</v>
      </c>
      <c r="I66" s="52">
        <v>1214</v>
      </c>
      <c r="J66" s="52">
        <v>1214</v>
      </c>
      <c r="K66" s="41"/>
      <c r="L66" s="48"/>
      <c r="M66" s="42"/>
      <c r="N66" s="42"/>
    </row>
    <row r="67" spans="1:14" s="43" customFormat="1" ht="15.75" x14ac:dyDescent="0.2">
      <c r="A67" s="63">
        <v>52</v>
      </c>
      <c r="B67" s="64" t="s">
        <v>66</v>
      </c>
      <c r="C67" s="65">
        <v>20.100000000000001</v>
      </c>
      <c r="D67" s="66">
        <f t="shared" si="10"/>
        <v>1.7623385618970001E-3</v>
      </c>
      <c r="E67" s="65">
        <v>405.3</v>
      </c>
      <c r="F67" s="44">
        <v>881.2</v>
      </c>
      <c r="G67" s="44"/>
      <c r="H67" s="44">
        <f t="shared" si="6"/>
        <v>1286.5</v>
      </c>
      <c r="I67" s="52">
        <v>405.3</v>
      </c>
      <c r="J67" s="52">
        <v>405.3</v>
      </c>
      <c r="K67" s="41"/>
      <c r="L67" s="42"/>
      <c r="M67" s="42"/>
      <c r="N67" s="42"/>
    </row>
    <row r="68" spans="1:14" s="43" customFormat="1" ht="15.75" x14ac:dyDescent="0.2">
      <c r="A68" s="63">
        <v>53</v>
      </c>
      <c r="B68" s="64" t="s">
        <v>67</v>
      </c>
      <c r="C68" s="65">
        <v>41</v>
      </c>
      <c r="D68" s="66">
        <f t="shared" si="10"/>
        <v>3.5948199521280001E-3</v>
      </c>
      <c r="E68" s="65">
        <v>826.8</v>
      </c>
      <c r="F68" s="44">
        <v>1797.4</v>
      </c>
      <c r="G68" s="44"/>
      <c r="H68" s="44">
        <f t="shared" si="6"/>
        <v>2624.2</v>
      </c>
      <c r="I68" s="52">
        <v>826.8</v>
      </c>
      <c r="J68" s="52">
        <v>826.8</v>
      </c>
      <c r="K68" s="41"/>
      <c r="L68" s="48"/>
      <c r="M68" s="42"/>
      <c r="N68" s="42"/>
    </row>
    <row r="69" spans="1:14" s="40" customFormat="1" ht="21" customHeight="1" x14ac:dyDescent="0.2">
      <c r="A69" s="92"/>
      <c r="B69" s="92" t="s">
        <v>68</v>
      </c>
      <c r="C69" s="65">
        <f t="shared" ref="C69:H69" si="11">SUM(C70:C82)</f>
        <v>1211.4000000000001</v>
      </c>
      <c r="D69" s="65">
        <f t="shared" si="11"/>
        <v>0.10621377780505599</v>
      </c>
      <c r="E69" s="65">
        <v>24429.199999999997</v>
      </c>
      <c r="F69" s="44">
        <f t="shared" si="11"/>
        <v>53106.8</v>
      </c>
      <c r="G69" s="44">
        <v>0</v>
      </c>
      <c r="H69" s="44">
        <f t="shared" si="11"/>
        <v>77536</v>
      </c>
      <c r="I69" s="44">
        <v>24429.199999999997</v>
      </c>
      <c r="J69" s="44">
        <v>24429.199999999997</v>
      </c>
      <c r="K69" s="38"/>
      <c r="L69" s="49"/>
      <c r="M69" s="39"/>
      <c r="N69" s="39"/>
    </row>
    <row r="70" spans="1:14" s="43" customFormat="1" ht="15.75" x14ac:dyDescent="0.2">
      <c r="A70" s="63">
        <v>54</v>
      </c>
      <c r="B70" s="64" t="s">
        <v>68</v>
      </c>
      <c r="C70" s="52">
        <v>1.1000000000000001</v>
      </c>
      <c r="D70" s="66">
        <f t="shared" ref="D70:D82" si="12">ROUND(C70/11405.3,15)</f>
        <v>9.6446388959999996E-5</v>
      </c>
      <c r="E70" s="65">
        <v>363</v>
      </c>
      <c r="F70" s="44">
        <v>48.2</v>
      </c>
      <c r="G70" s="44">
        <v>-411.2</v>
      </c>
      <c r="H70" s="44">
        <f t="shared" si="6"/>
        <v>0</v>
      </c>
      <c r="I70" s="52">
        <v>22.2</v>
      </c>
      <c r="J70" s="52">
        <v>22.2</v>
      </c>
      <c r="K70" s="41"/>
      <c r="L70" s="42"/>
      <c r="M70" s="42"/>
      <c r="N70" s="42"/>
    </row>
    <row r="71" spans="1:14" s="43" customFormat="1" ht="15.75" x14ac:dyDescent="0.2">
      <c r="A71" s="63">
        <v>55</v>
      </c>
      <c r="B71" s="64" t="s">
        <v>69</v>
      </c>
      <c r="C71" s="65">
        <v>109.2</v>
      </c>
      <c r="D71" s="66">
        <f t="shared" si="12"/>
        <v>9.5744960676179998E-3</v>
      </c>
      <c r="E71" s="65">
        <v>2202.1</v>
      </c>
      <c r="F71" s="44">
        <v>4787.2</v>
      </c>
      <c r="G71" s="44">
        <v>7386.1</v>
      </c>
      <c r="H71" s="44">
        <f t="shared" si="6"/>
        <v>14375.4</v>
      </c>
      <c r="I71" s="52">
        <v>2202.1</v>
      </c>
      <c r="J71" s="52">
        <v>2202.1</v>
      </c>
      <c r="K71" s="41"/>
      <c r="L71" s="42"/>
      <c r="M71" s="42"/>
      <c r="N71" s="42"/>
    </row>
    <row r="72" spans="1:14" s="43" customFormat="1" ht="15.75" x14ac:dyDescent="0.2">
      <c r="A72" s="63">
        <v>56</v>
      </c>
      <c r="B72" s="64" t="s">
        <v>70</v>
      </c>
      <c r="C72" s="65">
        <v>16.899999999999999</v>
      </c>
      <c r="D72" s="66">
        <f t="shared" si="12"/>
        <v>1.48176724856E-3</v>
      </c>
      <c r="E72" s="65">
        <v>0</v>
      </c>
      <c r="F72" s="44">
        <v>740.9</v>
      </c>
      <c r="G72" s="44">
        <v>-740.9</v>
      </c>
      <c r="H72" s="44">
        <f t="shared" si="6"/>
        <v>0</v>
      </c>
      <c r="I72" s="52">
        <v>340.8</v>
      </c>
      <c r="J72" s="52">
        <v>340.8</v>
      </c>
      <c r="K72" s="41"/>
      <c r="L72" s="42"/>
      <c r="M72" s="42"/>
      <c r="N72" s="42"/>
    </row>
    <row r="73" spans="1:14" s="43" customFormat="1" ht="15.75" x14ac:dyDescent="0.2">
      <c r="A73" s="63">
        <v>57</v>
      </c>
      <c r="B73" s="64" t="s">
        <v>71</v>
      </c>
      <c r="C73" s="65">
        <v>83.7</v>
      </c>
      <c r="D73" s="66">
        <f t="shared" si="12"/>
        <v>7.3386934144649999E-3</v>
      </c>
      <c r="E73" s="65">
        <v>1687.9</v>
      </c>
      <c r="F73" s="44">
        <v>3669.3</v>
      </c>
      <c r="G73" s="44"/>
      <c r="H73" s="44">
        <f t="shared" si="6"/>
        <v>5357.2000000000007</v>
      </c>
      <c r="I73" s="52">
        <v>1687.9</v>
      </c>
      <c r="J73" s="52">
        <v>1687.9</v>
      </c>
      <c r="K73" s="41"/>
      <c r="L73" s="42"/>
      <c r="M73" s="42"/>
      <c r="N73" s="42"/>
    </row>
    <row r="74" spans="1:14" s="43" customFormat="1" ht="15.75" x14ac:dyDescent="0.2">
      <c r="A74" s="63">
        <v>58</v>
      </c>
      <c r="B74" s="64" t="s">
        <v>72</v>
      </c>
      <c r="C74" s="65">
        <v>247.4</v>
      </c>
      <c r="D74" s="66">
        <f t="shared" si="12"/>
        <v>2.1691669662350001E-2</v>
      </c>
      <c r="E74" s="65">
        <v>4989.1000000000004</v>
      </c>
      <c r="F74" s="44">
        <v>10845.8</v>
      </c>
      <c r="G74" s="44"/>
      <c r="H74" s="44">
        <f t="shared" si="6"/>
        <v>15834.9</v>
      </c>
      <c r="I74" s="52">
        <v>4989.1000000000004</v>
      </c>
      <c r="J74" s="52">
        <v>4989.1000000000004</v>
      </c>
      <c r="K74" s="41"/>
      <c r="L74" s="42"/>
      <c r="M74" s="42"/>
      <c r="N74" s="42"/>
    </row>
    <row r="75" spans="1:14" s="43" customFormat="1" ht="15.75" x14ac:dyDescent="0.2">
      <c r="A75" s="63">
        <v>59</v>
      </c>
      <c r="B75" s="64" t="s">
        <v>73</v>
      </c>
      <c r="C75" s="65">
        <v>64.099999999999994</v>
      </c>
      <c r="D75" s="66">
        <f t="shared" si="12"/>
        <v>5.6201941202770004E-3</v>
      </c>
      <c r="E75" s="65">
        <v>1292.5999999999999</v>
      </c>
      <c r="F75" s="44">
        <v>2810.1</v>
      </c>
      <c r="G75" s="44"/>
      <c r="H75" s="44">
        <f t="shared" si="6"/>
        <v>4102.7</v>
      </c>
      <c r="I75" s="52">
        <v>1292.5999999999999</v>
      </c>
      <c r="J75" s="52">
        <v>1292.5999999999999</v>
      </c>
      <c r="K75" s="41"/>
      <c r="L75" s="42"/>
      <c r="M75" s="42"/>
      <c r="N75" s="42"/>
    </row>
    <row r="76" spans="1:14" s="43" customFormat="1" ht="15.75" x14ac:dyDescent="0.2">
      <c r="A76" s="63">
        <v>60</v>
      </c>
      <c r="B76" s="64" t="s">
        <v>74</v>
      </c>
      <c r="C76" s="65">
        <v>84.7</v>
      </c>
      <c r="D76" s="66">
        <f t="shared" si="12"/>
        <v>7.4263719498829997E-3</v>
      </c>
      <c r="E76" s="65">
        <v>1708.1</v>
      </c>
      <c r="F76" s="44">
        <v>3713.2</v>
      </c>
      <c r="G76" s="44"/>
      <c r="H76" s="44">
        <f t="shared" si="6"/>
        <v>5421.2999999999993</v>
      </c>
      <c r="I76" s="52">
        <v>1708.1</v>
      </c>
      <c r="J76" s="52">
        <v>1708.1</v>
      </c>
      <c r="K76" s="41"/>
      <c r="L76" s="42"/>
      <c r="M76" s="42"/>
      <c r="N76" s="42"/>
    </row>
    <row r="77" spans="1:14" s="43" customFormat="1" ht="15.75" x14ac:dyDescent="0.2">
      <c r="A77" s="63">
        <v>61</v>
      </c>
      <c r="B77" s="64" t="s">
        <v>75</v>
      </c>
      <c r="C77" s="65">
        <v>112.4</v>
      </c>
      <c r="D77" s="66">
        <f t="shared" si="12"/>
        <v>9.8550673809539996E-3</v>
      </c>
      <c r="E77" s="65">
        <v>2266.6999999999998</v>
      </c>
      <c r="F77" s="44">
        <v>4927.5</v>
      </c>
      <c r="G77" s="44"/>
      <c r="H77" s="44">
        <f t="shared" si="6"/>
        <v>7194.2</v>
      </c>
      <c r="I77" s="52">
        <v>2266.6999999999998</v>
      </c>
      <c r="J77" s="52">
        <v>2266.6999999999998</v>
      </c>
      <c r="K77" s="41"/>
      <c r="L77" s="42"/>
      <c r="M77" s="42"/>
      <c r="N77" s="42"/>
    </row>
    <row r="78" spans="1:14" s="43" customFormat="1" ht="15.75" x14ac:dyDescent="0.2">
      <c r="A78" s="63">
        <v>62</v>
      </c>
      <c r="B78" s="64" t="s">
        <v>76</v>
      </c>
      <c r="C78" s="65">
        <v>110.8</v>
      </c>
      <c r="D78" s="66">
        <f t="shared" si="12"/>
        <v>9.7147817242859997E-3</v>
      </c>
      <c r="E78" s="65">
        <v>2234.4</v>
      </c>
      <c r="F78" s="44">
        <v>4857.3999999999996</v>
      </c>
      <c r="G78" s="44"/>
      <c r="H78" s="44">
        <f t="shared" si="6"/>
        <v>7091.7999999999993</v>
      </c>
      <c r="I78" s="52">
        <v>2234.4</v>
      </c>
      <c r="J78" s="52">
        <v>2234.4</v>
      </c>
      <c r="K78" s="41"/>
      <c r="L78" s="42"/>
      <c r="M78" s="42"/>
      <c r="N78" s="42"/>
    </row>
    <row r="79" spans="1:14" s="43" customFormat="1" ht="15.75" x14ac:dyDescent="0.2">
      <c r="A79" s="63">
        <v>63</v>
      </c>
      <c r="B79" s="64" t="s">
        <v>77</v>
      </c>
      <c r="C79" s="65">
        <v>187</v>
      </c>
      <c r="D79" s="66">
        <f t="shared" si="12"/>
        <v>1.6395886123118E-2</v>
      </c>
      <c r="E79" s="65">
        <v>3771.1</v>
      </c>
      <c r="F79" s="44">
        <v>8197.9</v>
      </c>
      <c r="G79" s="44"/>
      <c r="H79" s="44">
        <f t="shared" si="6"/>
        <v>11969</v>
      </c>
      <c r="I79" s="52">
        <v>3771.1</v>
      </c>
      <c r="J79" s="52">
        <v>3771.1</v>
      </c>
      <c r="K79" s="41"/>
      <c r="L79" s="42"/>
      <c r="M79" s="42"/>
      <c r="N79" s="42"/>
    </row>
    <row r="80" spans="1:14" s="43" customFormat="1" ht="15.75" x14ac:dyDescent="0.2">
      <c r="A80" s="63">
        <v>64</v>
      </c>
      <c r="B80" s="64" t="s">
        <v>78</v>
      </c>
      <c r="C80" s="65">
        <v>51.9</v>
      </c>
      <c r="D80" s="66">
        <f t="shared" si="12"/>
        <v>4.5505159881810003E-3</v>
      </c>
      <c r="E80" s="65">
        <v>1046.5999999999999</v>
      </c>
      <c r="F80" s="44">
        <v>2275.3000000000002</v>
      </c>
      <c r="G80" s="44"/>
      <c r="H80" s="44">
        <f t="shared" si="6"/>
        <v>3321.9</v>
      </c>
      <c r="I80" s="52">
        <v>1046.5999999999999</v>
      </c>
      <c r="J80" s="52">
        <v>1046.5999999999999</v>
      </c>
      <c r="K80" s="41"/>
      <c r="L80" s="42"/>
      <c r="M80" s="42"/>
      <c r="N80" s="42"/>
    </row>
    <row r="81" spans="1:14" s="43" customFormat="1" ht="15.75" x14ac:dyDescent="0.2">
      <c r="A81" s="63">
        <v>65</v>
      </c>
      <c r="B81" s="64" t="s">
        <v>79</v>
      </c>
      <c r="C81" s="65">
        <v>57.3</v>
      </c>
      <c r="D81" s="66">
        <f t="shared" si="12"/>
        <v>5.0239800794370003E-3</v>
      </c>
      <c r="E81" s="65">
        <v>1155.5</v>
      </c>
      <c r="F81" s="44">
        <v>2512</v>
      </c>
      <c r="G81" s="44">
        <v>-2512</v>
      </c>
      <c r="H81" s="44">
        <f t="shared" si="6"/>
        <v>1155.5</v>
      </c>
      <c r="I81" s="52">
        <v>1155.5</v>
      </c>
      <c r="J81" s="52">
        <v>1155.5</v>
      </c>
      <c r="K81" s="41"/>
      <c r="L81" s="42"/>
      <c r="M81" s="42"/>
      <c r="N81" s="42"/>
    </row>
    <row r="82" spans="1:14" s="43" customFormat="1" ht="15.75" x14ac:dyDescent="0.2">
      <c r="A82" s="63">
        <v>66</v>
      </c>
      <c r="B82" s="64" t="s">
        <v>80</v>
      </c>
      <c r="C82" s="65">
        <v>84.9</v>
      </c>
      <c r="D82" s="66">
        <f t="shared" si="12"/>
        <v>7.4439076569670004E-3</v>
      </c>
      <c r="E82" s="65">
        <v>1712.1</v>
      </c>
      <c r="F82" s="44">
        <v>3722</v>
      </c>
      <c r="G82" s="44">
        <v>-3722</v>
      </c>
      <c r="H82" s="44">
        <f t="shared" si="6"/>
        <v>1712.1000000000004</v>
      </c>
      <c r="I82" s="52">
        <v>1712.1</v>
      </c>
      <c r="J82" s="52">
        <v>1712.1</v>
      </c>
      <c r="K82" s="41"/>
      <c r="L82" s="42"/>
      <c r="M82" s="42"/>
      <c r="N82" s="42"/>
    </row>
    <row r="83" spans="1:14" s="40" customFormat="1" ht="21.75" customHeight="1" x14ac:dyDescent="0.2">
      <c r="A83" s="92"/>
      <c r="B83" s="92" t="s">
        <v>81</v>
      </c>
      <c r="C83" s="65">
        <f t="shared" ref="C83:H83" si="13">SUM(C84:C101)</f>
        <v>1417</v>
      </c>
      <c r="D83" s="65">
        <f t="shared" si="13"/>
        <v>0.12424048468694299</v>
      </c>
      <c r="E83" s="65">
        <v>28575.200000000001</v>
      </c>
      <c r="F83" s="44">
        <f t="shared" si="13"/>
        <v>62120.200000000012</v>
      </c>
      <c r="G83" s="44">
        <v>0</v>
      </c>
      <c r="H83" s="44">
        <f t="shared" si="13"/>
        <v>90695.400000000009</v>
      </c>
      <c r="I83" s="44">
        <v>28575.200000000001</v>
      </c>
      <c r="J83" s="44">
        <v>28575.199999999997</v>
      </c>
      <c r="K83" s="38"/>
      <c r="L83" s="39"/>
      <c r="M83" s="39"/>
      <c r="N83" s="39"/>
    </row>
    <row r="84" spans="1:14" s="43" customFormat="1" ht="15.75" x14ac:dyDescent="0.2">
      <c r="A84" s="63">
        <v>67</v>
      </c>
      <c r="B84" s="64" t="s">
        <v>81</v>
      </c>
      <c r="C84" s="65">
        <v>145.9</v>
      </c>
      <c r="D84" s="66">
        <f t="shared" ref="D84:D101" si="14">ROUND(C84/11405.3,15)</f>
        <v>1.2792298317449E-2</v>
      </c>
      <c r="E84" s="65">
        <v>2699.5</v>
      </c>
      <c r="F84" s="44">
        <v>6396.1</v>
      </c>
      <c r="G84" s="44">
        <v>-3237</v>
      </c>
      <c r="H84" s="44">
        <f t="shared" si="6"/>
        <v>5858.6</v>
      </c>
      <c r="I84" s="93">
        <v>2699.5</v>
      </c>
      <c r="J84" s="52">
        <v>2942.2</v>
      </c>
      <c r="K84" s="41"/>
      <c r="L84" s="50"/>
      <c r="M84" s="42"/>
      <c r="N84" s="42"/>
    </row>
    <row r="85" spans="1:14" s="43" customFormat="1" ht="15.75" x14ac:dyDescent="0.2">
      <c r="A85" s="63">
        <v>68</v>
      </c>
      <c r="B85" s="64" t="s">
        <v>82</v>
      </c>
      <c r="C85" s="65">
        <v>28.5</v>
      </c>
      <c r="D85" s="66">
        <f t="shared" si="14"/>
        <v>2.4988382594059999E-3</v>
      </c>
      <c r="E85" s="65">
        <v>0</v>
      </c>
      <c r="F85" s="44">
        <v>1249.4000000000001</v>
      </c>
      <c r="G85" s="44"/>
      <c r="H85" s="44">
        <f t="shared" si="6"/>
        <v>1249.4000000000001</v>
      </c>
      <c r="I85" s="93">
        <v>0</v>
      </c>
      <c r="J85" s="52">
        <v>574.70000000000005</v>
      </c>
      <c r="K85" s="41"/>
      <c r="L85" s="42"/>
      <c r="M85" s="42"/>
      <c r="N85" s="42"/>
    </row>
    <row r="86" spans="1:14" s="43" customFormat="1" ht="15.75" x14ac:dyDescent="0.2">
      <c r="A86" s="63">
        <v>69</v>
      </c>
      <c r="B86" s="64" t="s">
        <v>83</v>
      </c>
      <c r="C86" s="65">
        <v>65</v>
      </c>
      <c r="D86" s="66">
        <f t="shared" si="14"/>
        <v>5.6991048021530002E-3</v>
      </c>
      <c r="E86" s="65">
        <v>3917.4000000000005</v>
      </c>
      <c r="F86" s="44">
        <v>2849.6</v>
      </c>
      <c r="G86" s="44"/>
      <c r="H86" s="44">
        <f t="shared" si="6"/>
        <v>6767</v>
      </c>
      <c r="I86" s="93">
        <v>0</v>
      </c>
      <c r="J86" s="52">
        <v>1310.8</v>
      </c>
      <c r="K86" s="41"/>
      <c r="L86" s="42"/>
      <c r="M86" s="42"/>
      <c r="N86" s="42"/>
    </row>
    <row r="87" spans="1:14" s="43" customFormat="1" ht="15.75" x14ac:dyDescent="0.2">
      <c r="A87" s="63">
        <v>70</v>
      </c>
      <c r="B87" s="64" t="s">
        <v>84</v>
      </c>
      <c r="C87" s="65">
        <v>23.5</v>
      </c>
      <c r="D87" s="66">
        <f t="shared" si="14"/>
        <v>2.0604455823169999E-3</v>
      </c>
      <c r="E87" s="65">
        <v>0</v>
      </c>
      <c r="F87" s="44">
        <v>1030.2</v>
      </c>
      <c r="G87" s="44"/>
      <c r="H87" s="44">
        <f t="shared" si="6"/>
        <v>1030.2</v>
      </c>
      <c r="I87" s="93">
        <v>1443</v>
      </c>
      <c r="J87" s="52">
        <v>473.9</v>
      </c>
      <c r="K87" s="41"/>
      <c r="L87" s="42"/>
      <c r="M87" s="42"/>
      <c r="N87" s="42"/>
    </row>
    <row r="88" spans="1:14" s="43" customFormat="1" ht="15.75" x14ac:dyDescent="0.2">
      <c r="A88" s="63">
        <v>71</v>
      </c>
      <c r="B88" s="64" t="s">
        <v>85</v>
      </c>
      <c r="C88" s="65">
        <v>253.6</v>
      </c>
      <c r="D88" s="66">
        <f t="shared" si="14"/>
        <v>2.2235276581940001E-2</v>
      </c>
      <c r="E88" s="65">
        <v>5910.7</v>
      </c>
      <c r="F88" s="44">
        <v>11117.6</v>
      </c>
      <c r="G88" s="44"/>
      <c r="H88" s="44">
        <f t="shared" ref="H88:H151" si="15">E88+F88+G88</f>
        <v>17028.3</v>
      </c>
      <c r="I88" s="93">
        <v>4027.9</v>
      </c>
      <c r="J88" s="52">
        <v>5114.1000000000004</v>
      </c>
      <c r="K88" s="41"/>
      <c r="L88" s="42"/>
      <c r="M88" s="42"/>
      <c r="N88" s="42"/>
    </row>
    <row r="89" spans="1:14" s="43" customFormat="1" ht="15.75" x14ac:dyDescent="0.2">
      <c r="A89" s="63">
        <v>72</v>
      </c>
      <c r="B89" s="64" t="s">
        <v>86</v>
      </c>
      <c r="C89" s="65">
        <v>155.6</v>
      </c>
      <c r="D89" s="66">
        <f t="shared" si="14"/>
        <v>1.3642780111001E-2</v>
      </c>
      <c r="E89" s="65">
        <v>3184.6</v>
      </c>
      <c r="F89" s="44">
        <v>6821.4</v>
      </c>
      <c r="G89" s="44">
        <v>2445.5</v>
      </c>
      <c r="H89" s="44">
        <f t="shared" si="15"/>
        <v>12451.5</v>
      </c>
      <c r="I89" s="93">
        <v>3184.6</v>
      </c>
      <c r="J89" s="52">
        <v>3137.8</v>
      </c>
      <c r="K89" s="41"/>
      <c r="L89" s="50"/>
      <c r="M89" s="42"/>
      <c r="N89" s="42"/>
    </row>
    <row r="90" spans="1:14" s="43" customFormat="1" ht="15.75" x14ac:dyDescent="0.2">
      <c r="A90" s="63">
        <v>73</v>
      </c>
      <c r="B90" s="64" t="s">
        <v>87</v>
      </c>
      <c r="C90" s="65">
        <v>29.3</v>
      </c>
      <c r="D90" s="66">
        <f t="shared" si="14"/>
        <v>2.5689810877399999E-3</v>
      </c>
      <c r="E90" s="65">
        <v>0</v>
      </c>
      <c r="F90" s="44">
        <v>1284.5</v>
      </c>
      <c r="G90" s="44"/>
      <c r="H90" s="44">
        <f t="shared" si="15"/>
        <v>1284.5</v>
      </c>
      <c r="I90" s="93">
        <v>0</v>
      </c>
      <c r="J90" s="52">
        <v>590.9</v>
      </c>
      <c r="K90" s="41"/>
      <c r="L90" s="42"/>
      <c r="M90" s="42"/>
      <c r="N90" s="42"/>
    </row>
    <row r="91" spans="1:14" s="43" customFormat="1" ht="15.75" x14ac:dyDescent="0.2">
      <c r="A91" s="63">
        <v>74</v>
      </c>
      <c r="B91" s="64" t="s">
        <v>88</v>
      </c>
      <c r="C91" s="65">
        <v>63</v>
      </c>
      <c r="D91" s="66">
        <f t="shared" si="14"/>
        <v>5.5237477313179999E-3</v>
      </c>
      <c r="E91" s="65">
        <v>0</v>
      </c>
      <c r="F91" s="44">
        <v>2761.9</v>
      </c>
      <c r="G91" s="44"/>
      <c r="H91" s="44">
        <f t="shared" si="15"/>
        <v>2761.9</v>
      </c>
      <c r="I91" s="93">
        <v>0</v>
      </c>
      <c r="J91" s="52">
        <v>1270.5</v>
      </c>
      <c r="K91" s="41"/>
      <c r="L91" s="42"/>
      <c r="M91" s="42"/>
      <c r="N91" s="42"/>
    </row>
    <row r="92" spans="1:14" s="43" customFormat="1" ht="15.75" x14ac:dyDescent="0.2">
      <c r="A92" s="63">
        <v>75</v>
      </c>
      <c r="B92" s="64" t="s">
        <v>89</v>
      </c>
      <c r="C92" s="65">
        <v>78.900000000000006</v>
      </c>
      <c r="D92" s="66">
        <f t="shared" si="14"/>
        <v>6.9178364444600002E-3</v>
      </c>
      <c r="E92" s="65">
        <v>3201</v>
      </c>
      <c r="F92" s="44">
        <v>3458.9</v>
      </c>
      <c r="G92" s="44"/>
      <c r="H92" s="44">
        <f t="shared" si="15"/>
        <v>6659.9</v>
      </c>
      <c r="I92" s="93">
        <v>0</v>
      </c>
      <c r="J92" s="52">
        <v>1591.1</v>
      </c>
      <c r="K92" s="41"/>
      <c r="L92" s="42"/>
      <c r="M92" s="42"/>
      <c r="N92" s="42"/>
    </row>
    <row r="93" spans="1:14" s="43" customFormat="1" ht="15.75" x14ac:dyDescent="0.2">
      <c r="A93" s="63">
        <v>76</v>
      </c>
      <c r="B93" s="64" t="s">
        <v>90</v>
      </c>
      <c r="C93" s="65">
        <v>51.9</v>
      </c>
      <c r="D93" s="66">
        <f t="shared" si="14"/>
        <v>4.5505159881810003E-3</v>
      </c>
      <c r="E93" s="65">
        <v>1062.2</v>
      </c>
      <c r="F93" s="44">
        <v>2275.3000000000002</v>
      </c>
      <c r="G93" s="44"/>
      <c r="H93" s="44">
        <f t="shared" si="15"/>
        <v>3337.5</v>
      </c>
      <c r="I93" s="93">
        <v>1062.2</v>
      </c>
      <c r="J93" s="52">
        <v>1046.5999999999999</v>
      </c>
      <c r="K93" s="41"/>
      <c r="L93" s="42"/>
      <c r="M93" s="42"/>
      <c r="N93" s="42"/>
    </row>
    <row r="94" spans="1:14" s="43" customFormat="1" ht="18.75" customHeight="1" x14ac:dyDescent="0.2">
      <c r="A94" s="63">
        <v>77</v>
      </c>
      <c r="B94" s="64" t="s">
        <v>91</v>
      </c>
      <c r="C94" s="65">
        <v>31.1</v>
      </c>
      <c r="D94" s="66">
        <f t="shared" si="14"/>
        <v>2.726802451492E-3</v>
      </c>
      <c r="E94" s="65">
        <v>1909.5</v>
      </c>
      <c r="F94" s="44">
        <v>1363.4</v>
      </c>
      <c r="G94" s="44"/>
      <c r="H94" s="44">
        <f t="shared" si="15"/>
        <v>3272.9</v>
      </c>
      <c r="I94" s="93">
        <v>0</v>
      </c>
      <c r="J94" s="52">
        <v>627.20000000000005</v>
      </c>
      <c r="K94" s="41"/>
      <c r="L94" s="51"/>
      <c r="M94" s="42"/>
      <c r="N94" s="42"/>
    </row>
    <row r="95" spans="1:14" s="43" customFormat="1" ht="15.75" x14ac:dyDescent="0.2">
      <c r="A95" s="63">
        <v>78</v>
      </c>
      <c r="B95" s="64" t="s">
        <v>92</v>
      </c>
      <c r="C95" s="65">
        <v>70</v>
      </c>
      <c r="D95" s="66">
        <f t="shared" si="14"/>
        <v>6.1374974792419998E-3</v>
      </c>
      <c r="E95" s="65">
        <v>3472.8</v>
      </c>
      <c r="F95" s="44">
        <v>3068.7</v>
      </c>
      <c r="G95" s="44"/>
      <c r="H95" s="44">
        <f t="shared" si="15"/>
        <v>6541.5</v>
      </c>
      <c r="I95" s="93">
        <v>0</v>
      </c>
      <c r="J95" s="52">
        <v>1411.6</v>
      </c>
      <c r="K95" s="41"/>
      <c r="L95" s="42"/>
      <c r="M95" s="42"/>
      <c r="N95" s="42"/>
    </row>
    <row r="96" spans="1:14" s="43" customFormat="1" ht="15.75" x14ac:dyDescent="0.2">
      <c r="A96" s="63">
        <v>79</v>
      </c>
      <c r="B96" s="64" t="s">
        <v>93</v>
      </c>
      <c r="C96" s="65">
        <v>56.2</v>
      </c>
      <c r="D96" s="66">
        <f t="shared" si="14"/>
        <v>4.9275336904769998E-3</v>
      </c>
      <c r="E96" s="65">
        <v>3217.5</v>
      </c>
      <c r="F96" s="44">
        <v>2463.8000000000002</v>
      </c>
      <c r="G96" s="44"/>
      <c r="H96" s="44">
        <f t="shared" si="15"/>
        <v>5681.3</v>
      </c>
      <c r="I96" s="93">
        <v>0</v>
      </c>
      <c r="J96" s="52">
        <v>1133.3</v>
      </c>
      <c r="K96" s="41"/>
      <c r="L96" s="42"/>
      <c r="M96" s="42"/>
      <c r="N96" s="42"/>
    </row>
    <row r="97" spans="1:14" s="43" customFormat="1" ht="15.75" x14ac:dyDescent="0.2">
      <c r="A97" s="63">
        <v>80</v>
      </c>
      <c r="B97" s="64" t="s">
        <v>94</v>
      </c>
      <c r="C97" s="65">
        <v>54.8</v>
      </c>
      <c r="D97" s="66">
        <f t="shared" si="14"/>
        <v>4.8047837408919996E-3</v>
      </c>
      <c r="E97" s="65">
        <v>0</v>
      </c>
      <c r="F97" s="44">
        <v>2402.4</v>
      </c>
      <c r="G97" s="44">
        <v>107.6</v>
      </c>
      <c r="H97" s="44">
        <f t="shared" si="15"/>
        <v>2510</v>
      </c>
      <c r="I97" s="93">
        <v>0</v>
      </c>
      <c r="J97" s="52">
        <v>1105.0999999999999</v>
      </c>
      <c r="K97" s="41"/>
      <c r="L97" s="42"/>
      <c r="M97" s="42"/>
      <c r="N97" s="42"/>
    </row>
    <row r="98" spans="1:14" s="43" customFormat="1" ht="15.75" x14ac:dyDescent="0.2">
      <c r="A98" s="63">
        <v>81</v>
      </c>
      <c r="B98" s="64" t="s">
        <v>95</v>
      </c>
      <c r="C98" s="65">
        <v>116.8</v>
      </c>
      <c r="D98" s="66">
        <f t="shared" si="14"/>
        <v>1.0240852936793001E-2</v>
      </c>
      <c r="E98" s="65">
        <v>0</v>
      </c>
      <c r="F98" s="44">
        <v>5120.3999999999996</v>
      </c>
      <c r="G98" s="44"/>
      <c r="H98" s="44">
        <f t="shared" si="15"/>
        <v>5120.3999999999996</v>
      </c>
      <c r="I98" s="93">
        <v>7171.5</v>
      </c>
      <c r="J98" s="52">
        <v>2355.4</v>
      </c>
      <c r="K98" s="41"/>
      <c r="L98" s="42"/>
      <c r="M98" s="42"/>
      <c r="N98" s="42"/>
    </row>
    <row r="99" spans="1:14" s="43" customFormat="1" ht="18" customHeight="1" x14ac:dyDescent="0.2">
      <c r="A99" s="63">
        <v>82</v>
      </c>
      <c r="B99" s="64" t="s">
        <v>96</v>
      </c>
      <c r="C99" s="65">
        <v>84.5</v>
      </c>
      <c r="D99" s="66">
        <f t="shared" si="14"/>
        <v>7.4088362427989999E-3</v>
      </c>
      <c r="E99" s="65">
        <v>0</v>
      </c>
      <c r="F99" s="44">
        <v>3704.4</v>
      </c>
      <c r="G99" s="44"/>
      <c r="H99" s="44">
        <f t="shared" si="15"/>
        <v>3704.4</v>
      </c>
      <c r="I99" s="93">
        <v>5320.8</v>
      </c>
      <c r="J99" s="52">
        <v>1704</v>
      </c>
      <c r="K99" s="41"/>
      <c r="L99" s="42"/>
      <c r="M99" s="42"/>
      <c r="N99" s="42"/>
    </row>
    <row r="100" spans="1:14" s="43" customFormat="1" ht="15.75" x14ac:dyDescent="0.2">
      <c r="A100" s="63">
        <v>83</v>
      </c>
      <c r="B100" s="64" t="s">
        <v>97</v>
      </c>
      <c r="C100" s="65">
        <v>64.2</v>
      </c>
      <c r="D100" s="66">
        <f t="shared" si="14"/>
        <v>5.6289619738190003E-3</v>
      </c>
      <c r="E100" s="65">
        <v>0</v>
      </c>
      <c r="F100" s="44">
        <v>2814.5</v>
      </c>
      <c r="G100" s="44"/>
      <c r="H100" s="44">
        <f t="shared" si="15"/>
        <v>2814.5</v>
      </c>
      <c r="I100" s="93">
        <v>3665.7</v>
      </c>
      <c r="J100" s="52">
        <v>1294.7</v>
      </c>
      <c r="K100" s="41"/>
      <c r="L100" s="42"/>
      <c r="M100" s="42"/>
      <c r="N100" s="42"/>
    </row>
    <row r="101" spans="1:14" s="43" customFormat="1" ht="15.75" x14ac:dyDescent="0.2">
      <c r="A101" s="63">
        <v>84</v>
      </c>
      <c r="B101" s="64" t="s">
        <v>98</v>
      </c>
      <c r="C101" s="65">
        <v>44.2</v>
      </c>
      <c r="D101" s="66">
        <f t="shared" si="14"/>
        <v>3.8753912654639999E-3</v>
      </c>
      <c r="E101" s="65">
        <v>0</v>
      </c>
      <c r="F101" s="44">
        <v>1937.7</v>
      </c>
      <c r="G101" s="44">
        <v>683.9</v>
      </c>
      <c r="H101" s="44">
        <f t="shared" si="15"/>
        <v>2621.6</v>
      </c>
      <c r="I101" s="93">
        <v>0</v>
      </c>
      <c r="J101" s="52">
        <v>891.3</v>
      </c>
      <c r="K101" s="41"/>
      <c r="L101" s="42"/>
      <c r="M101" s="42"/>
      <c r="N101" s="42"/>
    </row>
    <row r="102" spans="1:14" s="40" customFormat="1" ht="21.75" customHeight="1" x14ac:dyDescent="0.2">
      <c r="A102" s="92"/>
      <c r="B102" s="92" t="s">
        <v>99</v>
      </c>
      <c r="C102" s="65">
        <f t="shared" ref="C102:H102" si="16">SUM(C103:C114)</f>
        <v>562.1</v>
      </c>
      <c r="D102" s="65">
        <f t="shared" si="16"/>
        <v>4.9284104758312998E-2</v>
      </c>
      <c r="E102" s="65">
        <v>11335.499999999998</v>
      </c>
      <c r="F102" s="44">
        <f t="shared" si="16"/>
        <v>24642</v>
      </c>
      <c r="G102" s="44">
        <v>0</v>
      </c>
      <c r="H102" s="44">
        <f t="shared" si="16"/>
        <v>35977.5</v>
      </c>
      <c r="I102" s="44">
        <v>11335.499999999998</v>
      </c>
      <c r="J102" s="44">
        <v>11335.499999999998</v>
      </c>
      <c r="K102" s="38"/>
      <c r="L102" s="39"/>
      <c r="M102" s="39"/>
      <c r="N102" s="39"/>
    </row>
    <row r="103" spans="1:14" s="43" customFormat="1" ht="15.75" x14ac:dyDescent="0.2">
      <c r="A103" s="63">
        <v>85</v>
      </c>
      <c r="B103" s="64" t="s">
        <v>99</v>
      </c>
      <c r="C103" s="65">
        <v>64.2</v>
      </c>
      <c r="D103" s="66">
        <f t="shared" ref="D103:D114" si="17">ROUND(C103/11405.3,15)</f>
        <v>5.6289619738190003E-3</v>
      </c>
      <c r="E103" s="65">
        <v>2061</v>
      </c>
      <c r="F103" s="44">
        <v>2814.5</v>
      </c>
      <c r="G103" s="44"/>
      <c r="H103" s="44">
        <f t="shared" si="15"/>
        <v>4875.5</v>
      </c>
      <c r="I103" s="52">
        <v>1294.7</v>
      </c>
      <c r="J103" s="52">
        <v>1294.7</v>
      </c>
      <c r="K103" s="53"/>
      <c r="L103" s="42"/>
      <c r="M103" s="42"/>
      <c r="N103" s="42"/>
    </row>
    <row r="104" spans="1:14" s="56" customFormat="1" ht="15.75" x14ac:dyDescent="0.2">
      <c r="A104" s="63">
        <v>86</v>
      </c>
      <c r="B104" s="64" t="s">
        <v>100</v>
      </c>
      <c r="C104" s="65">
        <v>33.6</v>
      </c>
      <c r="D104" s="66">
        <f t="shared" si="17"/>
        <v>2.9459987900360002E-3</v>
      </c>
      <c r="E104" s="65">
        <v>677.6</v>
      </c>
      <c r="F104" s="44">
        <v>1473</v>
      </c>
      <c r="G104" s="44">
        <v>-1473</v>
      </c>
      <c r="H104" s="44">
        <f t="shared" si="15"/>
        <v>677.59999999999991</v>
      </c>
      <c r="I104" s="52">
        <v>677.6</v>
      </c>
      <c r="J104" s="52">
        <v>677.6</v>
      </c>
      <c r="K104" s="54"/>
      <c r="L104" s="55"/>
      <c r="M104" s="55"/>
      <c r="N104" s="55"/>
    </row>
    <row r="105" spans="1:14" s="56" customFormat="1" ht="15.75" x14ac:dyDescent="0.2">
      <c r="A105" s="63">
        <v>87</v>
      </c>
      <c r="B105" s="64" t="s">
        <v>101</v>
      </c>
      <c r="C105" s="65">
        <v>38</v>
      </c>
      <c r="D105" s="66">
        <f t="shared" si="17"/>
        <v>3.331784345874E-3</v>
      </c>
      <c r="E105" s="65">
        <v>0</v>
      </c>
      <c r="F105" s="44">
        <v>1665.9</v>
      </c>
      <c r="G105" s="44">
        <v>-1665.9</v>
      </c>
      <c r="H105" s="44">
        <f t="shared" si="15"/>
        <v>0</v>
      </c>
      <c r="I105" s="52">
        <v>766.3</v>
      </c>
      <c r="J105" s="52">
        <v>766.3</v>
      </c>
      <c r="K105" s="54"/>
      <c r="L105" s="55"/>
      <c r="M105" s="55"/>
      <c r="N105" s="55"/>
    </row>
    <row r="106" spans="1:14" s="43" customFormat="1" ht="15.75" x14ac:dyDescent="0.2">
      <c r="A106" s="63">
        <v>88</v>
      </c>
      <c r="B106" s="64" t="s">
        <v>102</v>
      </c>
      <c r="C106" s="65">
        <v>27.1</v>
      </c>
      <c r="D106" s="66">
        <f t="shared" si="17"/>
        <v>2.3760883098210002E-3</v>
      </c>
      <c r="E106" s="65">
        <v>546.5</v>
      </c>
      <c r="F106" s="44">
        <v>1188</v>
      </c>
      <c r="G106" s="44"/>
      <c r="H106" s="44">
        <f t="shared" si="15"/>
        <v>1734.5</v>
      </c>
      <c r="I106" s="52">
        <v>546.5</v>
      </c>
      <c r="J106" s="52">
        <v>546.5</v>
      </c>
      <c r="K106" s="57"/>
      <c r="L106" s="42"/>
      <c r="M106" s="42"/>
      <c r="N106" s="42"/>
    </row>
    <row r="107" spans="1:14" s="43" customFormat="1" ht="15.75" x14ac:dyDescent="0.2">
      <c r="A107" s="63">
        <v>89</v>
      </c>
      <c r="B107" s="64" t="s">
        <v>103</v>
      </c>
      <c r="C107" s="65">
        <v>73.2</v>
      </c>
      <c r="D107" s="66">
        <f t="shared" si="17"/>
        <v>6.4180687925789997E-3</v>
      </c>
      <c r="E107" s="65">
        <v>1476.2</v>
      </c>
      <c r="F107" s="44">
        <v>3209</v>
      </c>
      <c r="G107" s="44"/>
      <c r="H107" s="44">
        <f t="shared" si="15"/>
        <v>4685.2</v>
      </c>
      <c r="I107" s="52">
        <v>1476.2</v>
      </c>
      <c r="J107" s="52">
        <v>1476.2</v>
      </c>
      <c r="K107" s="53"/>
      <c r="L107" s="42"/>
      <c r="M107" s="42"/>
      <c r="N107" s="42"/>
    </row>
    <row r="108" spans="1:14" s="43" customFormat="1" ht="15.75" x14ac:dyDescent="0.2">
      <c r="A108" s="63">
        <v>90</v>
      </c>
      <c r="B108" s="64" t="s">
        <v>104</v>
      </c>
      <c r="C108" s="65">
        <v>112.1</v>
      </c>
      <c r="D108" s="66">
        <f t="shared" si="17"/>
        <v>9.828763820329E-3</v>
      </c>
      <c r="E108" s="65">
        <v>2260.6</v>
      </c>
      <c r="F108" s="44">
        <v>4914.3999999999996</v>
      </c>
      <c r="G108" s="44"/>
      <c r="H108" s="44">
        <f t="shared" si="15"/>
        <v>7175</v>
      </c>
      <c r="I108" s="52">
        <v>2260.6</v>
      </c>
      <c r="J108" s="52">
        <v>2260.6</v>
      </c>
      <c r="K108" s="57"/>
      <c r="L108" s="42"/>
      <c r="M108" s="42"/>
      <c r="N108" s="42"/>
    </row>
    <row r="109" spans="1:14" s="43" customFormat="1" ht="15.75" x14ac:dyDescent="0.2">
      <c r="A109" s="63">
        <v>91</v>
      </c>
      <c r="B109" s="64" t="s">
        <v>105</v>
      </c>
      <c r="C109" s="65">
        <v>35.4</v>
      </c>
      <c r="D109" s="66">
        <f t="shared" si="17"/>
        <v>3.1038201537879999E-3</v>
      </c>
      <c r="E109" s="65">
        <v>713.9</v>
      </c>
      <c r="F109" s="44">
        <v>1551.9</v>
      </c>
      <c r="G109" s="44"/>
      <c r="H109" s="44">
        <f t="shared" si="15"/>
        <v>2265.8000000000002</v>
      </c>
      <c r="I109" s="52">
        <v>713.9</v>
      </c>
      <c r="J109" s="52">
        <v>713.9</v>
      </c>
      <c r="K109" s="57"/>
      <c r="L109" s="42"/>
      <c r="M109" s="42"/>
      <c r="N109" s="42"/>
    </row>
    <row r="110" spans="1:14" s="56" customFormat="1" ht="15.75" x14ac:dyDescent="0.2">
      <c r="A110" s="63">
        <v>92</v>
      </c>
      <c r="B110" s="64" t="s">
        <v>106</v>
      </c>
      <c r="C110" s="65">
        <v>37.200000000000003</v>
      </c>
      <c r="D110" s="66">
        <f t="shared" si="17"/>
        <v>3.26164151754E-3</v>
      </c>
      <c r="E110" s="65">
        <v>750.2</v>
      </c>
      <c r="F110" s="44">
        <v>1630.8</v>
      </c>
      <c r="G110" s="44">
        <v>3138.9</v>
      </c>
      <c r="H110" s="44">
        <f t="shared" si="15"/>
        <v>5519.9</v>
      </c>
      <c r="I110" s="52">
        <v>750.2</v>
      </c>
      <c r="J110" s="52">
        <v>750.2</v>
      </c>
      <c r="K110" s="54"/>
      <c r="L110" s="55"/>
      <c r="M110" s="55"/>
      <c r="N110" s="55"/>
    </row>
    <row r="111" spans="1:14" s="43" customFormat="1" ht="15.75" x14ac:dyDescent="0.2">
      <c r="A111" s="63">
        <v>93</v>
      </c>
      <c r="B111" s="64" t="s">
        <v>107</v>
      </c>
      <c r="C111" s="65">
        <v>35.1</v>
      </c>
      <c r="D111" s="66">
        <f t="shared" si="17"/>
        <v>3.0775165931629998E-3</v>
      </c>
      <c r="E111" s="65">
        <v>707.8</v>
      </c>
      <c r="F111" s="44">
        <v>1538.8</v>
      </c>
      <c r="G111" s="44"/>
      <c r="H111" s="44">
        <f t="shared" si="15"/>
        <v>2246.6</v>
      </c>
      <c r="I111" s="52">
        <v>707.8</v>
      </c>
      <c r="J111" s="52">
        <v>707.8</v>
      </c>
      <c r="K111" s="53"/>
      <c r="L111" s="42"/>
      <c r="M111" s="42"/>
      <c r="N111" s="42"/>
    </row>
    <row r="112" spans="1:14" s="56" customFormat="1" ht="15.75" x14ac:dyDescent="0.2">
      <c r="A112" s="63">
        <v>94</v>
      </c>
      <c r="B112" s="64" t="s">
        <v>108</v>
      </c>
      <c r="C112" s="65">
        <v>32.799999999999997</v>
      </c>
      <c r="D112" s="66">
        <f t="shared" si="17"/>
        <v>2.8758559617019998E-3</v>
      </c>
      <c r="E112" s="65">
        <v>661.5</v>
      </c>
      <c r="F112" s="44">
        <v>1437.9</v>
      </c>
      <c r="G112" s="44"/>
      <c r="H112" s="44">
        <f t="shared" si="15"/>
        <v>2099.4</v>
      </c>
      <c r="I112" s="52">
        <v>661.5</v>
      </c>
      <c r="J112" s="52">
        <v>661.5</v>
      </c>
      <c r="K112" s="54"/>
      <c r="L112" s="55"/>
      <c r="M112" s="55"/>
      <c r="N112" s="55"/>
    </row>
    <row r="113" spans="1:14" s="43" customFormat="1" ht="15.75" x14ac:dyDescent="0.2">
      <c r="A113" s="63">
        <v>95</v>
      </c>
      <c r="B113" s="64" t="s">
        <v>109</v>
      </c>
      <c r="C113" s="65">
        <v>47.8</v>
      </c>
      <c r="D113" s="66">
        <f t="shared" si="17"/>
        <v>4.1910339929679997E-3</v>
      </c>
      <c r="E113" s="65">
        <v>963.9</v>
      </c>
      <c r="F113" s="44">
        <v>2095.5</v>
      </c>
      <c r="G113" s="44"/>
      <c r="H113" s="44">
        <f t="shared" si="15"/>
        <v>3059.4</v>
      </c>
      <c r="I113" s="52">
        <v>963.9</v>
      </c>
      <c r="J113" s="52">
        <v>963.9</v>
      </c>
      <c r="K113" s="58"/>
      <c r="L113" s="42"/>
      <c r="M113" s="42"/>
      <c r="N113" s="42"/>
    </row>
    <row r="114" spans="1:14" s="43" customFormat="1" ht="15.75" x14ac:dyDescent="0.2">
      <c r="A114" s="63">
        <v>96</v>
      </c>
      <c r="B114" s="64" t="s">
        <v>110</v>
      </c>
      <c r="C114" s="65">
        <v>25.6</v>
      </c>
      <c r="D114" s="66">
        <f t="shared" si="17"/>
        <v>2.2445705066940001E-3</v>
      </c>
      <c r="E114" s="65">
        <v>516.29999999999995</v>
      </c>
      <c r="F114" s="44">
        <v>1122.3</v>
      </c>
      <c r="G114" s="44"/>
      <c r="H114" s="44">
        <f t="shared" si="15"/>
        <v>1638.6</v>
      </c>
      <c r="I114" s="52">
        <v>516.29999999999995</v>
      </c>
      <c r="J114" s="52">
        <v>516.29999999999995</v>
      </c>
      <c r="K114" s="58"/>
      <c r="L114" s="42"/>
      <c r="M114" s="42"/>
      <c r="N114" s="42"/>
    </row>
    <row r="115" spans="1:14" s="40" customFormat="1" ht="22.5" customHeight="1" x14ac:dyDescent="0.2">
      <c r="A115" s="92"/>
      <c r="B115" s="92" t="s">
        <v>111</v>
      </c>
      <c r="C115" s="65">
        <f>SUM(C116:C122)</f>
        <v>262</v>
      </c>
      <c r="D115" s="65">
        <f t="shared" ref="D115:H115" si="18">SUM(D116:D122)</f>
        <v>2.2971776279450001E-2</v>
      </c>
      <c r="E115" s="65">
        <v>5283.5</v>
      </c>
      <c r="F115" s="44">
        <f t="shared" si="18"/>
        <v>11485.800000000001</v>
      </c>
      <c r="G115" s="44">
        <v>0</v>
      </c>
      <c r="H115" s="44">
        <f t="shared" si="18"/>
        <v>16769.3</v>
      </c>
      <c r="I115" s="44">
        <v>5283.5</v>
      </c>
      <c r="J115" s="44">
        <v>5283.5</v>
      </c>
      <c r="K115" s="38"/>
      <c r="L115" s="39"/>
      <c r="M115" s="39"/>
      <c r="N115" s="39"/>
    </row>
    <row r="116" spans="1:14" s="43" customFormat="1" ht="15.75" x14ac:dyDescent="0.2">
      <c r="A116" s="63">
        <v>97</v>
      </c>
      <c r="B116" s="64" t="s">
        <v>111</v>
      </c>
      <c r="C116" s="65">
        <v>8.8000000000000007</v>
      </c>
      <c r="D116" s="66">
        <f t="shared" ref="D116:D122" si="19">ROUND(C116/11405.3,15)</f>
        <v>7.7157111167600002E-4</v>
      </c>
      <c r="E116" s="65">
        <v>0</v>
      </c>
      <c r="F116" s="44">
        <v>385.8</v>
      </c>
      <c r="G116" s="44">
        <v>-385.8</v>
      </c>
      <c r="H116" s="44">
        <f t="shared" si="15"/>
        <v>0</v>
      </c>
      <c r="I116" s="93">
        <v>0</v>
      </c>
      <c r="J116" s="93">
        <v>0</v>
      </c>
      <c r="K116" s="59"/>
      <c r="L116" s="42"/>
      <c r="M116" s="42"/>
      <c r="N116" s="42"/>
    </row>
    <row r="117" spans="1:14" s="43" customFormat="1" ht="15.75" x14ac:dyDescent="0.2">
      <c r="A117" s="63">
        <v>98</v>
      </c>
      <c r="B117" s="64" t="s">
        <v>112</v>
      </c>
      <c r="C117" s="65">
        <v>89.7</v>
      </c>
      <c r="D117" s="66">
        <f t="shared" si="19"/>
        <v>7.8647646269720001E-3</v>
      </c>
      <c r="E117" s="65">
        <v>0</v>
      </c>
      <c r="F117" s="44">
        <v>3932.4</v>
      </c>
      <c r="G117" s="44"/>
      <c r="H117" s="44">
        <f t="shared" si="15"/>
        <v>3932.4</v>
      </c>
      <c r="I117" s="93">
        <v>800.00000000000011</v>
      </c>
      <c r="J117" s="93">
        <v>1808.9</v>
      </c>
      <c r="K117" s="60"/>
      <c r="L117" s="42"/>
      <c r="M117" s="42"/>
      <c r="N117" s="42"/>
    </row>
    <row r="118" spans="1:14" s="43" customFormat="1" ht="15.75" x14ac:dyDescent="0.2">
      <c r="A118" s="63">
        <v>99</v>
      </c>
      <c r="B118" s="64" t="s">
        <v>113</v>
      </c>
      <c r="C118" s="65">
        <v>43.4</v>
      </c>
      <c r="D118" s="66">
        <f t="shared" si="19"/>
        <v>3.80524843713E-3</v>
      </c>
      <c r="E118" s="65">
        <v>5283.5</v>
      </c>
      <c r="F118" s="44">
        <v>1902.6</v>
      </c>
      <c r="G118" s="44"/>
      <c r="H118" s="44">
        <f t="shared" si="15"/>
        <v>7186.1</v>
      </c>
      <c r="I118" s="93">
        <v>0</v>
      </c>
      <c r="J118" s="93">
        <v>875.2</v>
      </c>
      <c r="K118" s="59"/>
      <c r="L118" s="42"/>
      <c r="M118" s="42"/>
      <c r="N118" s="42"/>
    </row>
    <row r="119" spans="1:14" s="43" customFormat="1" ht="15.75" x14ac:dyDescent="0.2">
      <c r="A119" s="63">
        <v>100</v>
      </c>
      <c r="B119" s="64" t="s">
        <v>114</v>
      </c>
      <c r="C119" s="65">
        <v>47.6</v>
      </c>
      <c r="D119" s="66">
        <f t="shared" si="19"/>
        <v>4.173498285885E-3</v>
      </c>
      <c r="E119" s="65">
        <v>0</v>
      </c>
      <c r="F119" s="44">
        <v>2086.6999999999998</v>
      </c>
      <c r="G119" s="44">
        <v>385.8</v>
      </c>
      <c r="H119" s="44">
        <f t="shared" si="15"/>
        <v>2472.5</v>
      </c>
      <c r="I119" s="93">
        <v>0</v>
      </c>
      <c r="J119" s="93">
        <v>0</v>
      </c>
      <c r="K119" s="60"/>
      <c r="L119" s="61"/>
      <c r="M119" s="51"/>
      <c r="N119" s="61"/>
    </row>
    <row r="120" spans="1:14" s="43" customFormat="1" ht="15.75" x14ac:dyDescent="0.2">
      <c r="A120" s="63">
        <v>101</v>
      </c>
      <c r="B120" s="64" t="s">
        <v>115</v>
      </c>
      <c r="C120" s="65">
        <v>18.8</v>
      </c>
      <c r="D120" s="66">
        <f t="shared" si="19"/>
        <v>1.648356465854E-3</v>
      </c>
      <c r="E120" s="65">
        <v>0</v>
      </c>
      <c r="F120" s="44">
        <v>824.2</v>
      </c>
      <c r="G120" s="44"/>
      <c r="H120" s="44">
        <f t="shared" si="15"/>
        <v>824.2</v>
      </c>
      <c r="I120" s="93">
        <v>1180</v>
      </c>
      <c r="J120" s="93">
        <v>2024.6999999999998</v>
      </c>
      <c r="K120" s="60"/>
      <c r="L120" s="51"/>
      <c r="M120" s="51"/>
      <c r="N120" s="51"/>
    </row>
    <row r="121" spans="1:14" s="43" customFormat="1" ht="15.75" x14ac:dyDescent="0.2">
      <c r="A121" s="63">
        <v>102</v>
      </c>
      <c r="B121" s="64" t="s">
        <v>116</v>
      </c>
      <c r="C121" s="65">
        <v>28.5</v>
      </c>
      <c r="D121" s="66">
        <f t="shared" si="19"/>
        <v>2.4988382594059999E-3</v>
      </c>
      <c r="E121" s="65">
        <v>0</v>
      </c>
      <c r="F121" s="44">
        <v>1249.4000000000001</v>
      </c>
      <c r="G121" s="44"/>
      <c r="H121" s="44">
        <f t="shared" si="15"/>
        <v>1249.4000000000001</v>
      </c>
      <c r="I121" s="93">
        <v>0</v>
      </c>
      <c r="J121" s="93">
        <v>574.70000000000005</v>
      </c>
      <c r="K121" s="41"/>
      <c r="L121" s="51"/>
      <c r="M121" s="51"/>
      <c r="N121" s="51"/>
    </row>
    <row r="122" spans="1:14" s="43" customFormat="1" ht="15.75" x14ac:dyDescent="0.2">
      <c r="A122" s="63">
        <v>103</v>
      </c>
      <c r="B122" s="64" t="s">
        <v>117</v>
      </c>
      <c r="C122" s="65">
        <v>25.2</v>
      </c>
      <c r="D122" s="66">
        <f t="shared" si="19"/>
        <v>2.2094990925270001E-3</v>
      </c>
      <c r="E122" s="65">
        <v>0</v>
      </c>
      <c r="F122" s="44">
        <v>1104.7</v>
      </c>
      <c r="G122" s="44"/>
      <c r="H122" s="44">
        <f t="shared" si="15"/>
        <v>1104.7</v>
      </c>
      <c r="I122" s="93">
        <v>3303.5</v>
      </c>
      <c r="J122" s="93">
        <v>0</v>
      </c>
      <c r="K122" s="41"/>
      <c r="L122" s="42"/>
      <c r="M122" s="42"/>
      <c r="N122" s="42"/>
    </row>
    <row r="123" spans="1:14" s="40" customFormat="1" ht="24.75" customHeight="1" x14ac:dyDescent="0.2">
      <c r="A123" s="92"/>
      <c r="B123" s="92" t="s">
        <v>118</v>
      </c>
      <c r="C123" s="65">
        <f t="shared" ref="C123:H123" si="20">SUM(C124:C135)</f>
        <v>538.09999999999991</v>
      </c>
      <c r="D123" s="65">
        <f t="shared" si="20"/>
        <v>4.7179819908286E-2</v>
      </c>
      <c r="E123" s="65">
        <v>10851.299999999997</v>
      </c>
      <c r="F123" s="44">
        <f t="shared" si="20"/>
        <v>23590.000000000007</v>
      </c>
      <c r="G123" s="44">
        <v>0</v>
      </c>
      <c r="H123" s="44">
        <f t="shared" si="20"/>
        <v>34441.299999999996</v>
      </c>
      <c r="I123" s="44">
        <v>10851.299999999997</v>
      </c>
      <c r="J123" s="44">
        <v>10851.299999999997</v>
      </c>
      <c r="K123" s="38"/>
      <c r="L123" s="39"/>
      <c r="M123" s="39"/>
      <c r="N123" s="39"/>
    </row>
    <row r="124" spans="1:14" s="43" customFormat="1" ht="15.75" x14ac:dyDescent="0.2">
      <c r="A124" s="63">
        <v>104</v>
      </c>
      <c r="B124" s="64" t="s">
        <v>118</v>
      </c>
      <c r="C124" s="65">
        <v>37.6</v>
      </c>
      <c r="D124" s="66">
        <f t="shared" ref="D124:D135" si="21">ROUND(C124/11405.3,15)</f>
        <v>3.296712931707E-3</v>
      </c>
      <c r="E124" s="65">
        <v>758.2</v>
      </c>
      <c r="F124" s="44">
        <v>1648.4</v>
      </c>
      <c r="G124" s="44"/>
      <c r="H124" s="44">
        <f t="shared" si="15"/>
        <v>2406.6000000000004</v>
      </c>
      <c r="I124" s="52">
        <v>758.2</v>
      </c>
      <c r="J124" s="52">
        <v>758.2</v>
      </c>
      <c r="K124" s="47"/>
      <c r="L124" s="42"/>
      <c r="M124" s="42"/>
      <c r="N124" s="42"/>
    </row>
    <row r="125" spans="1:14" s="43" customFormat="1" ht="15.75" x14ac:dyDescent="0.2">
      <c r="A125" s="63">
        <v>105</v>
      </c>
      <c r="B125" s="64" t="s">
        <v>119</v>
      </c>
      <c r="C125" s="65">
        <v>76.5</v>
      </c>
      <c r="D125" s="66">
        <f t="shared" si="21"/>
        <v>6.7074079594570003E-3</v>
      </c>
      <c r="E125" s="65">
        <v>1542.7</v>
      </c>
      <c r="F125" s="44">
        <v>3353.7</v>
      </c>
      <c r="G125" s="44"/>
      <c r="H125" s="44">
        <f t="shared" si="15"/>
        <v>4896.3999999999996</v>
      </c>
      <c r="I125" s="52">
        <v>1542.7</v>
      </c>
      <c r="J125" s="52">
        <v>1542.7</v>
      </c>
      <c r="K125" s="47"/>
      <c r="L125" s="42"/>
      <c r="M125" s="42"/>
      <c r="N125" s="42"/>
    </row>
    <row r="126" spans="1:14" s="43" customFormat="1" ht="15.75" x14ac:dyDescent="0.2">
      <c r="A126" s="63">
        <v>106</v>
      </c>
      <c r="B126" s="64" t="s">
        <v>120</v>
      </c>
      <c r="C126" s="65">
        <v>76</v>
      </c>
      <c r="D126" s="66">
        <f t="shared" si="21"/>
        <v>6.663568691749E-3</v>
      </c>
      <c r="E126" s="65">
        <v>1532.6</v>
      </c>
      <c r="F126" s="44">
        <v>3331.8</v>
      </c>
      <c r="G126" s="44"/>
      <c r="H126" s="44">
        <f t="shared" si="15"/>
        <v>4864.3999999999996</v>
      </c>
      <c r="I126" s="52">
        <v>1532.6</v>
      </c>
      <c r="J126" s="52">
        <v>1532.6</v>
      </c>
      <c r="K126" s="47"/>
      <c r="L126" s="42"/>
      <c r="M126" s="42"/>
      <c r="N126" s="42"/>
    </row>
    <row r="127" spans="1:14" s="43" customFormat="1" ht="15.75" x14ac:dyDescent="0.2">
      <c r="A127" s="63">
        <v>107</v>
      </c>
      <c r="B127" s="64" t="s">
        <v>121</v>
      </c>
      <c r="C127" s="65">
        <v>81.099999999999994</v>
      </c>
      <c r="D127" s="66">
        <f t="shared" si="21"/>
        <v>7.1107292223790003E-3</v>
      </c>
      <c r="E127" s="65">
        <v>1635.5</v>
      </c>
      <c r="F127" s="44">
        <v>3555.4</v>
      </c>
      <c r="G127" s="44">
        <v>704</v>
      </c>
      <c r="H127" s="44">
        <f t="shared" si="15"/>
        <v>5894.9</v>
      </c>
      <c r="I127" s="52">
        <v>1635.5</v>
      </c>
      <c r="J127" s="52">
        <v>1635.5</v>
      </c>
      <c r="K127" s="47"/>
      <c r="L127" s="62"/>
      <c r="M127" s="42"/>
      <c r="N127" s="42"/>
    </row>
    <row r="128" spans="1:14" s="43" customFormat="1" ht="20.25" customHeight="1" x14ac:dyDescent="0.2">
      <c r="A128" s="63">
        <v>108</v>
      </c>
      <c r="B128" s="64" t="s">
        <v>122</v>
      </c>
      <c r="C128" s="65">
        <v>74.400000000000006</v>
      </c>
      <c r="D128" s="66">
        <f t="shared" si="21"/>
        <v>6.52328303508E-3</v>
      </c>
      <c r="E128" s="65">
        <v>1500.4</v>
      </c>
      <c r="F128" s="44">
        <v>3261.6</v>
      </c>
      <c r="G128" s="44"/>
      <c r="H128" s="44">
        <f t="shared" si="15"/>
        <v>4762</v>
      </c>
      <c r="I128" s="52">
        <v>1500.4</v>
      </c>
      <c r="J128" s="52">
        <v>1500.4</v>
      </c>
      <c r="K128" s="47"/>
      <c r="L128" s="42"/>
      <c r="M128" s="42"/>
      <c r="N128" s="42"/>
    </row>
    <row r="129" spans="1:14" s="43" customFormat="1" ht="15.75" x14ac:dyDescent="0.2">
      <c r="A129" s="63">
        <v>109</v>
      </c>
      <c r="B129" s="64" t="s">
        <v>123</v>
      </c>
      <c r="C129" s="65">
        <v>25.5</v>
      </c>
      <c r="D129" s="66">
        <f t="shared" si="21"/>
        <v>2.2358026531520002E-3</v>
      </c>
      <c r="E129" s="65">
        <v>514.20000000000005</v>
      </c>
      <c r="F129" s="44">
        <v>1117.9000000000001</v>
      </c>
      <c r="G129" s="44"/>
      <c r="H129" s="44">
        <f t="shared" si="15"/>
        <v>1632.1000000000001</v>
      </c>
      <c r="I129" s="52">
        <v>514.20000000000005</v>
      </c>
      <c r="J129" s="52">
        <v>514.20000000000005</v>
      </c>
      <c r="K129" s="47"/>
      <c r="L129" s="42"/>
      <c r="M129" s="42"/>
      <c r="N129" s="42"/>
    </row>
    <row r="130" spans="1:14" s="43" customFormat="1" ht="15.75" x14ac:dyDescent="0.2">
      <c r="A130" s="63">
        <v>110</v>
      </c>
      <c r="B130" s="64" t="s">
        <v>124</v>
      </c>
      <c r="C130" s="65">
        <v>6.9</v>
      </c>
      <c r="D130" s="66">
        <f t="shared" si="21"/>
        <v>6.0498189438199998E-4</v>
      </c>
      <c r="E130" s="65">
        <v>139.19999999999999</v>
      </c>
      <c r="F130" s="44">
        <v>302.5</v>
      </c>
      <c r="G130" s="44"/>
      <c r="H130" s="44">
        <f t="shared" si="15"/>
        <v>441.7</v>
      </c>
      <c r="I130" s="52">
        <v>139.19999999999999</v>
      </c>
      <c r="J130" s="52">
        <v>139.19999999999999</v>
      </c>
      <c r="K130" s="47"/>
      <c r="L130" s="42"/>
      <c r="M130" s="42"/>
      <c r="N130" s="42"/>
    </row>
    <row r="131" spans="1:14" s="43" customFormat="1" ht="18" customHeight="1" x14ac:dyDescent="0.2">
      <c r="A131" s="63">
        <v>111</v>
      </c>
      <c r="B131" s="64" t="s">
        <v>125</v>
      </c>
      <c r="C131" s="65">
        <v>35.4</v>
      </c>
      <c r="D131" s="66">
        <f t="shared" si="21"/>
        <v>3.1038201537879999E-3</v>
      </c>
      <c r="E131" s="65">
        <v>713.9</v>
      </c>
      <c r="F131" s="44">
        <v>1551.9</v>
      </c>
      <c r="G131" s="44"/>
      <c r="H131" s="44">
        <f t="shared" si="15"/>
        <v>2265.8000000000002</v>
      </c>
      <c r="I131" s="52">
        <v>713.9</v>
      </c>
      <c r="J131" s="52">
        <v>713.9</v>
      </c>
      <c r="K131" s="47"/>
      <c r="L131" s="42"/>
      <c r="M131" s="42"/>
      <c r="N131" s="42"/>
    </row>
    <row r="132" spans="1:14" s="43" customFormat="1" ht="16.5" customHeight="1" x14ac:dyDescent="0.2">
      <c r="A132" s="63">
        <v>112</v>
      </c>
      <c r="B132" s="64" t="s">
        <v>126</v>
      </c>
      <c r="C132" s="65">
        <v>11</v>
      </c>
      <c r="D132" s="66">
        <f t="shared" si="21"/>
        <v>9.6446388959500003E-4</v>
      </c>
      <c r="E132" s="65">
        <v>221.8</v>
      </c>
      <c r="F132" s="44">
        <v>482.2</v>
      </c>
      <c r="G132" s="44">
        <v>-704</v>
      </c>
      <c r="H132" s="44">
        <f t="shared" si="15"/>
        <v>0</v>
      </c>
      <c r="I132" s="52">
        <v>221.8</v>
      </c>
      <c r="J132" s="52">
        <v>221.8</v>
      </c>
      <c r="K132" s="47"/>
      <c r="L132" s="42"/>
      <c r="M132" s="42"/>
      <c r="N132" s="42"/>
    </row>
    <row r="133" spans="1:14" s="43" customFormat="1" ht="15.75" x14ac:dyDescent="0.2">
      <c r="A133" s="63">
        <v>113</v>
      </c>
      <c r="B133" s="64" t="s">
        <v>127</v>
      </c>
      <c r="C133" s="65">
        <v>44.2</v>
      </c>
      <c r="D133" s="66">
        <f t="shared" si="21"/>
        <v>3.8753912654639999E-3</v>
      </c>
      <c r="E133" s="65">
        <v>891.3</v>
      </c>
      <c r="F133" s="44">
        <v>1937.7</v>
      </c>
      <c r="G133" s="44"/>
      <c r="H133" s="44">
        <f t="shared" si="15"/>
        <v>2829</v>
      </c>
      <c r="I133" s="52">
        <v>891.3</v>
      </c>
      <c r="J133" s="52">
        <v>891.3</v>
      </c>
      <c r="K133" s="41"/>
      <c r="L133" s="42"/>
      <c r="M133" s="42"/>
      <c r="N133" s="42"/>
    </row>
    <row r="134" spans="1:14" s="43" customFormat="1" ht="18.75" customHeight="1" x14ac:dyDescent="0.2">
      <c r="A134" s="63">
        <v>114</v>
      </c>
      <c r="B134" s="64" t="s">
        <v>128</v>
      </c>
      <c r="C134" s="65">
        <v>30.7</v>
      </c>
      <c r="D134" s="66">
        <f t="shared" si="21"/>
        <v>2.691731037325E-3</v>
      </c>
      <c r="E134" s="65">
        <v>619.1</v>
      </c>
      <c r="F134" s="44">
        <v>1345.9</v>
      </c>
      <c r="G134" s="44"/>
      <c r="H134" s="44">
        <f t="shared" si="15"/>
        <v>1965</v>
      </c>
      <c r="I134" s="52">
        <v>619.1</v>
      </c>
      <c r="J134" s="52">
        <v>619.1</v>
      </c>
      <c r="K134" s="41"/>
      <c r="L134" s="42"/>
      <c r="M134" s="42"/>
      <c r="N134" s="42"/>
    </row>
    <row r="135" spans="1:14" s="43" customFormat="1" ht="19.5" customHeight="1" x14ac:dyDescent="0.2">
      <c r="A135" s="63">
        <v>115</v>
      </c>
      <c r="B135" s="64" t="s">
        <v>129</v>
      </c>
      <c r="C135" s="65">
        <v>38.799999999999997</v>
      </c>
      <c r="D135" s="66">
        <f t="shared" si="21"/>
        <v>3.4019271742079999E-3</v>
      </c>
      <c r="E135" s="65">
        <v>782.4</v>
      </c>
      <c r="F135" s="44">
        <v>1701</v>
      </c>
      <c r="G135" s="44"/>
      <c r="H135" s="44">
        <f t="shared" si="15"/>
        <v>2483.4</v>
      </c>
      <c r="I135" s="52">
        <v>782.4</v>
      </c>
      <c r="J135" s="52">
        <v>782.4</v>
      </c>
      <c r="K135" s="41"/>
      <c r="L135" s="42"/>
      <c r="M135" s="42"/>
      <c r="N135" s="42"/>
    </row>
    <row r="136" spans="1:14" s="40" customFormat="1" ht="31.5" x14ac:dyDescent="0.2">
      <c r="A136" s="92"/>
      <c r="B136" s="92" t="s">
        <v>130</v>
      </c>
      <c r="C136" s="65">
        <f t="shared" ref="C136:H136" si="22">SUM(C137:C142)</f>
        <v>442.4</v>
      </c>
      <c r="D136" s="65">
        <f t="shared" si="22"/>
        <v>3.8788984068809998E-2</v>
      </c>
      <c r="E136" s="65">
        <v>8921.5</v>
      </c>
      <c r="F136" s="44">
        <f t="shared" si="22"/>
        <v>19394.599999999999</v>
      </c>
      <c r="G136" s="44">
        <v>0</v>
      </c>
      <c r="H136" s="44">
        <f t="shared" si="22"/>
        <v>28316.1</v>
      </c>
      <c r="I136" s="44">
        <v>8921.5</v>
      </c>
      <c r="J136" s="44">
        <v>8921.5</v>
      </c>
      <c r="K136" s="38"/>
      <c r="L136" s="39"/>
      <c r="M136" s="39"/>
      <c r="N136" s="39"/>
    </row>
    <row r="137" spans="1:14" s="43" customFormat="1" ht="18.75" customHeight="1" x14ac:dyDescent="0.2">
      <c r="A137" s="63">
        <v>116</v>
      </c>
      <c r="B137" s="64" t="s">
        <v>130</v>
      </c>
      <c r="C137" s="65">
        <v>140.19999999999999</v>
      </c>
      <c r="D137" s="66">
        <f t="shared" ref="D137:D142" si="23">ROUND(C137/11405.3,15)</f>
        <v>1.2292530665567999E-2</v>
      </c>
      <c r="E137" s="65">
        <v>0</v>
      </c>
      <c r="F137" s="44">
        <v>6146.3</v>
      </c>
      <c r="G137" s="44">
        <v>-6146.3</v>
      </c>
      <c r="H137" s="44">
        <f t="shared" si="15"/>
        <v>0</v>
      </c>
      <c r="I137" s="52">
        <v>2827.3</v>
      </c>
      <c r="J137" s="52">
        <v>2827.3</v>
      </c>
      <c r="K137" s="41"/>
      <c r="L137" s="42"/>
      <c r="M137" s="42"/>
      <c r="N137" s="42"/>
    </row>
    <row r="138" spans="1:14" s="43" customFormat="1" ht="15.75" x14ac:dyDescent="0.2">
      <c r="A138" s="63">
        <v>117</v>
      </c>
      <c r="B138" s="64" t="s">
        <v>131</v>
      </c>
      <c r="C138" s="65">
        <v>126.9</v>
      </c>
      <c r="D138" s="66">
        <f t="shared" si="23"/>
        <v>1.1126406144512E-2</v>
      </c>
      <c r="E138" s="65">
        <v>2559.1</v>
      </c>
      <c r="F138" s="44">
        <v>5563.2</v>
      </c>
      <c r="G138" s="44">
        <v>-5563.2</v>
      </c>
      <c r="H138" s="44">
        <f t="shared" si="15"/>
        <v>2559.0999999999995</v>
      </c>
      <c r="I138" s="52">
        <v>2559.1</v>
      </c>
      <c r="J138" s="52">
        <v>2559.1</v>
      </c>
      <c r="K138" s="41"/>
      <c r="L138" s="42"/>
      <c r="M138" s="42"/>
      <c r="N138" s="42"/>
    </row>
    <row r="139" spans="1:14" s="43" customFormat="1" ht="15.75" x14ac:dyDescent="0.2">
      <c r="A139" s="63">
        <v>118</v>
      </c>
      <c r="B139" s="64" t="s">
        <v>132</v>
      </c>
      <c r="C139" s="65">
        <v>40.700000000000003</v>
      </c>
      <c r="D139" s="66">
        <f t="shared" si="23"/>
        <v>3.568516391502E-3</v>
      </c>
      <c r="E139" s="65">
        <v>820.8</v>
      </c>
      <c r="F139" s="44">
        <v>1784.3</v>
      </c>
      <c r="G139" s="44"/>
      <c r="H139" s="44">
        <f t="shared" si="15"/>
        <v>2605.1</v>
      </c>
      <c r="I139" s="52">
        <v>820.8</v>
      </c>
      <c r="J139" s="52">
        <v>820.8</v>
      </c>
      <c r="K139" s="41"/>
      <c r="L139" s="42"/>
      <c r="M139" s="42"/>
      <c r="N139" s="42"/>
    </row>
    <row r="140" spans="1:14" s="43" customFormat="1" ht="15.75" x14ac:dyDescent="0.2">
      <c r="A140" s="63">
        <v>119</v>
      </c>
      <c r="B140" s="64" t="s">
        <v>133</v>
      </c>
      <c r="C140" s="65">
        <v>68.7</v>
      </c>
      <c r="D140" s="66">
        <f t="shared" si="23"/>
        <v>6.0235153831990004E-3</v>
      </c>
      <c r="E140" s="65">
        <v>4212.7000000000007</v>
      </c>
      <c r="F140" s="44">
        <v>3011.8</v>
      </c>
      <c r="G140" s="44">
        <v>14598.5</v>
      </c>
      <c r="H140" s="44">
        <f t="shared" si="15"/>
        <v>21823</v>
      </c>
      <c r="I140" s="52">
        <v>1385.4</v>
      </c>
      <c r="J140" s="52">
        <v>1385.4</v>
      </c>
      <c r="K140" s="41"/>
      <c r="L140" s="42"/>
      <c r="M140" s="42"/>
      <c r="N140" s="42"/>
    </row>
    <row r="141" spans="1:14" s="43" customFormat="1" ht="15.75" x14ac:dyDescent="0.2">
      <c r="A141" s="63">
        <v>120</v>
      </c>
      <c r="B141" s="64" t="s">
        <v>134</v>
      </c>
      <c r="C141" s="65">
        <v>29.5</v>
      </c>
      <c r="D141" s="66">
        <f t="shared" si="23"/>
        <v>2.586516794823E-3</v>
      </c>
      <c r="E141" s="65">
        <v>594.9</v>
      </c>
      <c r="F141" s="44">
        <v>1293.3</v>
      </c>
      <c r="G141" s="44">
        <v>-1293.3</v>
      </c>
      <c r="H141" s="44">
        <f t="shared" si="15"/>
        <v>594.89999999999986</v>
      </c>
      <c r="I141" s="52">
        <v>594.9</v>
      </c>
      <c r="J141" s="52">
        <v>594.9</v>
      </c>
      <c r="K141" s="41"/>
      <c r="L141" s="42"/>
      <c r="M141" s="42"/>
      <c r="N141" s="42"/>
    </row>
    <row r="142" spans="1:14" s="43" customFormat="1" ht="15.75" x14ac:dyDescent="0.2">
      <c r="A142" s="63">
        <v>121</v>
      </c>
      <c r="B142" s="64" t="s">
        <v>135</v>
      </c>
      <c r="C142" s="65">
        <v>36.4</v>
      </c>
      <c r="D142" s="66">
        <f t="shared" si="23"/>
        <v>3.1914986892060001E-3</v>
      </c>
      <c r="E142" s="65">
        <v>734</v>
      </c>
      <c r="F142" s="44">
        <v>1595.7</v>
      </c>
      <c r="G142" s="44">
        <v>-1595.7</v>
      </c>
      <c r="H142" s="44">
        <f t="shared" si="15"/>
        <v>733.99999999999977</v>
      </c>
      <c r="I142" s="52">
        <v>734</v>
      </c>
      <c r="J142" s="52">
        <v>734</v>
      </c>
      <c r="K142" s="41"/>
      <c r="L142" s="42"/>
      <c r="M142" s="42"/>
      <c r="N142" s="42"/>
    </row>
    <row r="143" spans="1:14" s="40" customFormat="1" ht="24.75" customHeight="1" x14ac:dyDescent="0.2">
      <c r="A143" s="92"/>
      <c r="B143" s="92" t="s">
        <v>136</v>
      </c>
      <c r="C143" s="65">
        <f t="shared" ref="C143:H143" si="24">SUM(C144:C159)</f>
        <v>552.19999999999993</v>
      </c>
      <c r="D143" s="65">
        <f t="shared" si="24"/>
        <v>4.8416087257677994E-2</v>
      </c>
      <c r="E143" s="65">
        <v>11135.6</v>
      </c>
      <c r="F143" s="44">
        <f t="shared" si="24"/>
        <v>24208.000000000004</v>
      </c>
      <c r="G143" s="44">
        <v>0</v>
      </c>
      <c r="H143" s="44">
        <f t="shared" si="24"/>
        <v>35343.599999999991</v>
      </c>
      <c r="I143" s="44">
        <v>11135.6</v>
      </c>
      <c r="J143" s="44">
        <v>11135.6</v>
      </c>
      <c r="K143" s="38"/>
      <c r="L143" s="39"/>
      <c r="M143" s="39"/>
      <c r="N143" s="39"/>
    </row>
    <row r="144" spans="1:14" s="46" customFormat="1" ht="15.75" x14ac:dyDescent="0.2">
      <c r="A144" s="63">
        <v>122</v>
      </c>
      <c r="B144" s="64" t="s">
        <v>136</v>
      </c>
      <c r="C144" s="65">
        <v>45.1</v>
      </c>
      <c r="D144" s="66">
        <f t="shared" ref="D144:D159" si="25">ROUND(C144/11405.3,15)</f>
        <v>3.9543019473400002E-3</v>
      </c>
      <c r="E144" s="65">
        <v>909.5</v>
      </c>
      <c r="F144" s="44">
        <v>1977.2</v>
      </c>
      <c r="G144" s="44"/>
      <c r="H144" s="44">
        <f t="shared" si="15"/>
        <v>2886.7</v>
      </c>
      <c r="I144" s="52">
        <v>909.5</v>
      </c>
      <c r="J144" s="52">
        <v>909.5</v>
      </c>
      <c r="K144" s="58"/>
      <c r="L144" s="45"/>
      <c r="M144" s="45"/>
      <c r="N144" s="45"/>
    </row>
    <row r="145" spans="1:14" s="43" customFormat="1" ht="19.5" customHeight="1" x14ac:dyDescent="0.2">
      <c r="A145" s="63">
        <v>123</v>
      </c>
      <c r="B145" s="64" t="s">
        <v>137</v>
      </c>
      <c r="C145" s="65">
        <v>50.1</v>
      </c>
      <c r="D145" s="66">
        <f t="shared" si="25"/>
        <v>4.3926946244289998E-3</v>
      </c>
      <c r="E145" s="65">
        <v>1010.3</v>
      </c>
      <c r="F145" s="44">
        <v>2196.3000000000002</v>
      </c>
      <c r="G145" s="44"/>
      <c r="H145" s="44">
        <f t="shared" si="15"/>
        <v>3206.6000000000004</v>
      </c>
      <c r="I145" s="52">
        <v>1010.3</v>
      </c>
      <c r="J145" s="52">
        <v>1010.3</v>
      </c>
      <c r="K145" s="58"/>
      <c r="L145" s="42"/>
      <c r="M145" s="42"/>
      <c r="N145" s="42"/>
    </row>
    <row r="146" spans="1:14" s="43" customFormat="1" ht="15.75" x14ac:dyDescent="0.2">
      <c r="A146" s="63">
        <v>124</v>
      </c>
      <c r="B146" s="64" t="s">
        <v>138</v>
      </c>
      <c r="C146" s="65">
        <v>15</v>
      </c>
      <c r="D146" s="66">
        <f t="shared" si="25"/>
        <v>1.315178031266E-3</v>
      </c>
      <c r="E146" s="65">
        <v>302.5</v>
      </c>
      <c r="F146" s="44">
        <v>657.6</v>
      </c>
      <c r="G146" s="44"/>
      <c r="H146" s="44">
        <f t="shared" si="15"/>
        <v>960.1</v>
      </c>
      <c r="I146" s="52">
        <v>302.5</v>
      </c>
      <c r="J146" s="52">
        <v>302.5</v>
      </c>
      <c r="K146" s="41"/>
      <c r="L146" s="42"/>
      <c r="M146" s="42"/>
      <c r="N146" s="42"/>
    </row>
    <row r="147" spans="1:14" s="56" customFormat="1" ht="16.5" customHeight="1" x14ac:dyDescent="0.2">
      <c r="A147" s="63">
        <v>125</v>
      </c>
      <c r="B147" s="64" t="s">
        <v>139</v>
      </c>
      <c r="C147" s="65">
        <v>22.6</v>
      </c>
      <c r="D147" s="66">
        <f t="shared" si="25"/>
        <v>1.981534900441E-3</v>
      </c>
      <c r="E147" s="65">
        <v>455.7</v>
      </c>
      <c r="F147" s="44">
        <v>990.8</v>
      </c>
      <c r="G147" s="44"/>
      <c r="H147" s="44">
        <f t="shared" si="15"/>
        <v>1446.5</v>
      </c>
      <c r="I147" s="52">
        <v>455.7</v>
      </c>
      <c r="J147" s="52">
        <v>455.7</v>
      </c>
      <c r="K147" s="67"/>
      <c r="L147" s="68"/>
      <c r="M147" s="55"/>
      <c r="N147" s="55"/>
    </row>
    <row r="148" spans="1:14" s="43" customFormat="1" ht="15.75" x14ac:dyDescent="0.2">
      <c r="A148" s="63">
        <v>126</v>
      </c>
      <c r="B148" s="64" t="s">
        <v>140</v>
      </c>
      <c r="C148" s="65">
        <v>33.700000000000003</v>
      </c>
      <c r="D148" s="66">
        <f t="shared" si="25"/>
        <v>2.9547666435780001E-3</v>
      </c>
      <c r="E148" s="65">
        <v>679.6</v>
      </c>
      <c r="F148" s="44">
        <v>1477.4</v>
      </c>
      <c r="G148" s="44"/>
      <c r="H148" s="44">
        <f t="shared" si="15"/>
        <v>2157</v>
      </c>
      <c r="I148" s="52">
        <v>679.6</v>
      </c>
      <c r="J148" s="52">
        <v>679.6</v>
      </c>
      <c r="K148" s="58"/>
      <c r="L148" s="42"/>
      <c r="M148" s="42"/>
      <c r="N148" s="42"/>
    </row>
    <row r="149" spans="1:14" s="43" customFormat="1" ht="15.75" x14ac:dyDescent="0.2">
      <c r="A149" s="63">
        <v>127</v>
      </c>
      <c r="B149" s="64" t="s">
        <v>141</v>
      </c>
      <c r="C149" s="65">
        <v>16.7</v>
      </c>
      <c r="D149" s="66">
        <f t="shared" si="25"/>
        <v>1.464231541476E-3</v>
      </c>
      <c r="E149" s="65">
        <v>336.8</v>
      </c>
      <c r="F149" s="44">
        <v>732.1</v>
      </c>
      <c r="G149" s="44"/>
      <c r="H149" s="44">
        <f t="shared" si="15"/>
        <v>1068.9000000000001</v>
      </c>
      <c r="I149" s="52">
        <v>336.8</v>
      </c>
      <c r="J149" s="52">
        <v>336.8</v>
      </c>
      <c r="K149" s="41"/>
      <c r="L149" s="42"/>
      <c r="M149" s="42"/>
      <c r="N149" s="42"/>
    </row>
    <row r="150" spans="1:14" s="43" customFormat="1" ht="15.75" x14ac:dyDescent="0.2">
      <c r="A150" s="63">
        <v>128</v>
      </c>
      <c r="B150" s="64" t="s">
        <v>142</v>
      </c>
      <c r="C150" s="65">
        <v>33.5</v>
      </c>
      <c r="D150" s="66">
        <f t="shared" si="25"/>
        <v>2.9372309364939998E-3</v>
      </c>
      <c r="E150" s="65">
        <v>675.6</v>
      </c>
      <c r="F150" s="44">
        <v>1468.6</v>
      </c>
      <c r="G150" s="44"/>
      <c r="H150" s="44">
        <f t="shared" si="15"/>
        <v>2144.1999999999998</v>
      </c>
      <c r="I150" s="52">
        <v>675.6</v>
      </c>
      <c r="J150" s="52">
        <v>675.6</v>
      </c>
      <c r="K150" s="58"/>
      <c r="L150" s="42"/>
      <c r="M150" s="42"/>
      <c r="N150" s="42"/>
    </row>
    <row r="151" spans="1:14" s="43" customFormat="1" ht="15.75" x14ac:dyDescent="0.2">
      <c r="A151" s="63">
        <v>129</v>
      </c>
      <c r="B151" s="64" t="s">
        <v>143</v>
      </c>
      <c r="C151" s="65">
        <v>52.8</v>
      </c>
      <c r="D151" s="66">
        <f t="shared" si="25"/>
        <v>4.6294266700570002E-3</v>
      </c>
      <c r="E151" s="65">
        <v>1064.8</v>
      </c>
      <c r="F151" s="44">
        <v>2314.6999999999998</v>
      </c>
      <c r="G151" s="44"/>
      <c r="H151" s="44">
        <f t="shared" si="15"/>
        <v>3379.5</v>
      </c>
      <c r="I151" s="52">
        <v>1064.8</v>
      </c>
      <c r="J151" s="52">
        <v>1064.8</v>
      </c>
      <c r="K151" s="41"/>
      <c r="L151" s="42"/>
      <c r="M151" s="42"/>
      <c r="N151" s="42"/>
    </row>
    <row r="152" spans="1:14" s="43" customFormat="1" ht="15.75" x14ac:dyDescent="0.2">
      <c r="A152" s="63">
        <v>130</v>
      </c>
      <c r="B152" s="64" t="s">
        <v>144</v>
      </c>
      <c r="C152" s="65">
        <v>12</v>
      </c>
      <c r="D152" s="66">
        <f t="shared" si="25"/>
        <v>1.0521424250130001E-3</v>
      </c>
      <c r="E152" s="65">
        <v>242</v>
      </c>
      <c r="F152" s="44">
        <v>526.1</v>
      </c>
      <c r="G152" s="44"/>
      <c r="H152" s="44">
        <f t="shared" ref="H152:H182" si="26">E152+F152+G152</f>
        <v>768.1</v>
      </c>
      <c r="I152" s="52">
        <v>242</v>
      </c>
      <c r="J152" s="52">
        <v>242</v>
      </c>
      <c r="K152" s="58"/>
      <c r="L152" s="42"/>
      <c r="M152" s="42"/>
      <c r="N152" s="42"/>
    </row>
    <row r="153" spans="1:14" s="56" customFormat="1" ht="15.75" x14ac:dyDescent="0.2">
      <c r="A153" s="63">
        <v>131</v>
      </c>
      <c r="B153" s="64" t="s">
        <v>145</v>
      </c>
      <c r="C153" s="65">
        <v>73.900000000000006</v>
      </c>
      <c r="D153" s="66">
        <f t="shared" si="25"/>
        <v>6.4794437673709997E-3</v>
      </c>
      <c r="E153" s="65">
        <v>1490.3</v>
      </c>
      <c r="F153" s="44">
        <v>3239.7</v>
      </c>
      <c r="G153" s="44"/>
      <c r="H153" s="44">
        <f t="shared" si="26"/>
        <v>4730</v>
      </c>
      <c r="I153" s="52">
        <v>1490.3</v>
      </c>
      <c r="J153" s="52">
        <v>1490.3</v>
      </c>
      <c r="K153" s="67"/>
      <c r="L153" s="55"/>
      <c r="M153" s="55"/>
      <c r="N153" s="55"/>
    </row>
    <row r="154" spans="1:14" s="43" customFormat="1" ht="15.75" x14ac:dyDescent="0.2">
      <c r="A154" s="63">
        <v>132</v>
      </c>
      <c r="B154" s="64" t="s">
        <v>146</v>
      </c>
      <c r="C154" s="65">
        <v>57.4</v>
      </c>
      <c r="D154" s="66">
        <f t="shared" si="25"/>
        <v>5.0327479329790002E-3</v>
      </c>
      <c r="E154" s="65">
        <v>1157.5</v>
      </c>
      <c r="F154" s="44">
        <v>2516.4</v>
      </c>
      <c r="G154" s="44"/>
      <c r="H154" s="44">
        <f t="shared" si="26"/>
        <v>3673.9</v>
      </c>
      <c r="I154" s="52">
        <v>1157.5</v>
      </c>
      <c r="J154" s="52">
        <v>1157.5</v>
      </c>
      <c r="K154" s="58"/>
      <c r="L154" s="42"/>
      <c r="M154" s="42"/>
      <c r="N154" s="42"/>
    </row>
    <row r="155" spans="1:14" s="56" customFormat="1" ht="15.75" x14ac:dyDescent="0.2">
      <c r="A155" s="63">
        <v>133</v>
      </c>
      <c r="B155" s="64" t="s">
        <v>147</v>
      </c>
      <c r="C155" s="65">
        <v>25.5</v>
      </c>
      <c r="D155" s="66">
        <f t="shared" si="25"/>
        <v>2.2358026531520002E-3</v>
      </c>
      <c r="E155" s="65">
        <v>514.20000000000005</v>
      </c>
      <c r="F155" s="44">
        <v>1117.9000000000001</v>
      </c>
      <c r="G155" s="44"/>
      <c r="H155" s="44">
        <f t="shared" si="26"/>
        <v>1632.1000000000001</v>
      </c>
      <c r="I155" s="52">
        <v>514.20000000000005</v>
      </c>
      <c r="J155" s="52">
        <v>514.20000000000005</v>
      </c>
      <c r="K155" s="67"/>
      <c r="L155" s="55"/>
      <c r="M155" s="55"/>
      <c r="N155" s="55"/>
    </row>
    <row r="156" spans="1:14" s="43" customFormat="1" ht="15.75" x14ac:dyDescent="0.2">
      <c r="A156" s="63">
        <v>134</v>
      </c>
      <c r="B156" s="64" t="s">
        <v>148</v>
      </c>
      <c r="C156" s="65">
        <v>11.6</v>
      </c>
      <c r="D156" s="66">
        <f t="shared" si="25"/>
        <v>1.0170710108459999E-3</v>
      </c>
      <c r="E156" s="65">
        <v>233.9</v>
      </c>
      <c r="F156" s="44">
        <v>508.5</v>
      </c>
      <c r="G156" s="44"/>
      <c r="H156" s="44">
        <f t="shared" si="26"/>
        <v>742.4</v>
      </c>
      <c r="I156" s="52">
        <v>233.9</v>
      </c>
      <c r="J156" s="52">
        <v>233.9</v>
      </c>
      <c r="K156" s="58"/>
      <c r="L156" s="42"/>
      <c r="M156" s="42"/>
      <c r="N156" s="42"/>
    </row>
    <row r="157" spans="1:14" s="43" customFormat="1" ht="15.75" x14ac:dyDescent="0.2">
      <c r="A157" s="63">
        <v>135</v>
      </c>
      <c r="B157" s="64" t="s">
        <v>149</v>
      </c>
      <c r="C157" s="65">
        <v>23.5</v>
      </c>
      <c r="D157" s="66">
        <f t="shared" si="25"/>
        <v>2.0604455823169999E-3</v>
      </c>
      <c r="E157" s="65">
        <v>473.9</v>
      </c>
      <c r="F157" s="44">
        <v>1030.2</v>
      </c>
      <c r="G157" s="44"/>
      <c r="H157" s="44">
        <f t="shared" si="26"/>
        <v>1504.1</v>
      </c>
      <c r="I157" s="52">
        <v>473.9</v>
      </c>
      <c r="J157" s="52">
        <v>473.9</v>
      </c>
      <c r="K157" s="58"/>
      <c r="L157" s="42"/>
      <c r="M157" s="42"/>
      <c r="N157" s="42"/>
    </row>
    <row r="158" spans="1:14" s="43" customFormat="1" ht="15.75" x14ac:dyDescent="0.2">
      <c r="A158" s="63">
        <v>136</v>
      </c>
      <c r="B158" s="64" t="s">
        <v>150</v>
      </c>
      <c r="C158" s="65">
        <v>64</v>
      </c>
      <c r="D158" s="66">
        <f t="shared" si="25"/>
        <v>5.6114262667359997E-3</v>
      </c>
      <c r="E158" s="65">
        <v>1290.5999999999999</v>
      </c>
      <c r="F158" s="44">
        <v>2805.7</v>
      </c>
      <c r="G158" s="44"/>
      <c r="H158" s="44">
        <f t="shared" si="26"/>
        <v>4096.2999999999993</v>
      </c>
      <c r="I158" s="52">
        <v>1290.5999999999999</v>
      </c>
      <c r="J158" s="52">
        <v>1290.5999999999999</v>
      </c>
      <c r="K158" s="58"/>
      <c r="L158" s="42"/>
      <c r="M158" s="42"/>
      <c r="N158" s="42"/>
    </row>
    <row r="159" spans="1:14" s="43" customFormat="1" ht="15.75" x14ac:dyDescent="0.2">
      <c r="A159" s="63">
        <v>137</v>
      </c>
      <c r="B159" s="64" t="s">
        <v>151</v>
      </c>
      <c r="C159" s="65">
        <v>14.8</v>
      </c>
      <c r="D159" s="66">
        <f t="shared" si="25"/>
        <v>1.297642324183E-3</v>
      </c>
      <c r="E159" s="65">
        <v>298.39999999999998</v>
      </c>
      <c r="F159" s="44">
        <v>648.79999999999995</v>
      </c>
      <c r="G159" s="44"/>
      <c r="H159" s="44">
        <f t="shared" si="26"/>
        <v>947.19999999999993</v>
      </c>
      <c r="I159" s="52">
        <v>298.39999999999998</v>
      </c>
      <c r="J159" s="52">
        <v>298.39999999999998</v>
      </c>
      <c r="K159" s="58"/>
      <c r="L159" s="42"/>
      <c r="M159" s="42"/>
      <c r="N159" s="42"/>
    </row>
    <row r="160" spans="1:14" s="40" customFormat="1" ht="15.75" x14ac:dyDescent="0.2">
      <c r="A160" s="92"/>
      <c r="B160" s="92" t="s">
        <v>152</v>
      </c>
      <c r="C160" s="65">
        <f>SUM(C161:C175)</f>
        <v>996.29999999999984</v>
      </c>
      <c r="D160" s="65">
        <f t="shared" ref="D160:H160" si="27">SUM(D161:D175)</f>
        <v>8.7354124836698979E-2</v>
      </c>
      <c r="E160" s="65">
        <v>20091.599999999999</v>
      </c>
      <c r="F160" s="44">
        <f t="shared" si="27"/>
        <v>43677.2</v>
      </c>
      <c r="G160" s="44">
        <v>0</v>
      </c>
      <c r="H160" s="44">
        <f t="shared" si="27"/>
        <v>63768.799999999996</v>
      </c>
      <c r="I160" s="44">
        <v>20091.599999999999</v>
      </c>
      <c r="J160" s="44">
        <v>20091.599999999999</v>
      </c>
      <c r="K160" s="38"/>
      <c r="L160" s="39"/>
      <c r="M160" s="39"/>
      <c r="N160" s="39"/>
    </row>
    <row r="161" spans="1:14" s="46" customFormat="1" ht="19.5" customHeight="1" x14ac:dyDescent="0.2">
      <c r="A161" s="63">
        <v>138</v>
      </c>
      <c r="B161" s="64" t="s">
        <v>152</v>
      </c>
      <c r="C161" s="65">
        <v>243.6</v>
      </c>
      <c r="D161" s="66">
        <f t="shared" ref="D161:D175" si="28">ROUND(C161/11405.3,15)</f>
        <v>2.1358491227763E-2</v>
      </c>
      <c r="E161" s="65">
        <v>4912.5</v>
      </c>
      <c r="F161" s="44">
        <v>10679.2</v>
      </c>
      <c r="G161" s="44"/>
      <c r="H161" s="44">
        <f t="shared" si="26"/>
        <v>15591.7</v>
      </c>
      <c r="I161" s="52">
        <v>4912.5</v>
      </c>
      <c r="J161" s="52">
        <v>4912.5</v>
      </c>
      <c r="K161" s="58"/>
      <c r="L161" s="45"/>
      <c r="M161" s="45"/>
      <c r="N161" s="45"/>
    </row>
    <row r="162" spans="1:14" s="43" customFormat="1" ht="15.75" x14ac:dyDescent="0.2">
      <c r="A162" s="63">
        <v>139</v>
      </c>
      <c r="B162" s="64" t="s">
        <v>153</v>
      </c>
      <c r="C162" s="65">
        <v>25</v>
      </c>
      <c r="D162" s="66">
        <f t="shared" si="28"/>
        <v>2.191963385444E-3</v>
      </c>
      <c r="E162" s="65">
        <v>504.2</v>
      </c>
      <c r="F162" s="44">
        <v>1096</v>
      </c>
      <c r="G162" s="44"/>
      <c r="H162" s="44">
        <f t="shared" si="26"/>
        <v>1600.2</v>
      </c>
      <c r="I162" s="52">
        <v>504.2</v>
      </c>
      <c r="J162" s="52">
        <v>504.2</v>
      </c>
      <c r="K162" s="58"/>
      <c r="L162" s="42"/>
      <c r="M162" s="42"/>
      <c r="N162" s="42"/>
    </row>
    <row r="163" spans="1:14" s="43" customFormat="1" ht="15.75" x14ac:dyDescent="0.2">
      <c r="A163" s="63">
        <v>140</v>
      </c>
      <c r="B163" s="64" t="s">
        <v>154</v>
      </c>
      <c r="C163" s="65">
        <v>18</v>
      </c>
      <c r="D163" s="66">
        <f t="shared" si="28"/>
        <v>1.578213637519E-3</v>
      </c>
      <c r="E163" s="65">
        <v>363</v>
      </c>
      <c r="F163" s="44">
        <v>789.1</v>
      </c>
      <c r="G163" s="44"/>
      <c r="H163" s="44">
        <f t="shared" si="26"/>
        <v>1152.0999999999999</v>
      </c>
      <c r="I163" s="52">
        <v>363</v>
      </c>
      <c r="J163" s="52">
        <v>363</v>
      </c>
      <c r="K163" s="58"/>
      <c r="L163" s="42"/>
      <c r="M163" s="42"/>
      <c r="N163" s="42"/>
    </row>
    <row r="164" spans="1:14" s="43" customFormat="1" ht="18" customHeight="1" x14ac:dyDescent="0.2">
      <c r="A164" s="63">
        <v>141</v>
      </c>
      <c r="B164" s="64" t="s">
        <v>155</v>
      </c>
      <c r="C164" s="65">
        <v>25</v>
      </c>
      <c r="D164" s="66">
        <f t="shared" si="28"/>
        <v>2.191963385444E-3</v>
      </c>
      <c r="E164" s="65">
        <v>504.2</v>
      </c>
      <c r="F164" s="44">
        <v>1096</v>
      </c>
      <c r="G164" s="44"/>
      <c r="H164" s="44">
        <f t="shared" si="26"/>
        <v>1600.2</v>
      </c>
      <c r="I164" s="52">
        <v>504.2</v>
      </c>
      <c r="J164" s="52">
        <v>504.2</v>
      </c>
      <c r="K164" s="58"/>
      <c r="L164" s="42"/>
      <c r="M164" s="42"/>
      <c r="N164" s="42"/>
    </row>
    <row r="165" spans="1:14" s="43" customFormat="1" ht="15.75" x14ac:dyDescent="0.2">
      <c r="A165" s="63">
        <v>142</v>
      </c>
      <c r="B165" s="64" t="s">
        <v>156</v>
      </c>
      <c r="C165" s="65">
        <v>99.5</v>
      </c>
      <c r="D165" s="66">
        <f t="shared" si="28"/>
        <v>8.7240142740659995E-3</v>
      </c>
      <c r="E165" s="65">
        <v>2006.5</v>
      </c>
      <c r="F165" s="44">
        <v>4362</v>
      </c>
      <c r="G165" s="44"/>
      <c r="H165" s="44">
        <f t="shared" si="26"/>
        <v>6368.5</v>
      </c>
      <c r="I165" s="52">
        <v>2006.5</v>
      </c>
      <c r="J165" s="52">
        <v>2006.5</v>
      </c>
      <c r="K165" s="58"/>
      <c r="L165" s="42"/>
      <c r="M165" s="42"/>
      <c r="N165" s="42"/>
    </row>
    <row r="166" spans="1:14" s="43" customFormat="1" ht="15.75" x14ac:dyDescent="0.2">
      <c r="A166" s="63">
        <v>143</v>
      </c>
      <c r="B166" s="64" t="s">
        <v>157</v>
      </c>
      <c r="C166" s="65">
        <v>114.4</v>
      </c>
      <c r="D166" s="66">
        <f t="shared" si="28"/>
        <v>1.0030424451790001E-2</v>
      </c>
      <c r="E166" s="65">
        <v>2307</v>
      </c>
      <c r="F166" s="44">
        <v>5015.2</v>
      </c>
      <c r="G166" s="44"/>
      <c r="H166" s="44">
        <f t="shared" si="26"/>
        <v>7322.2</v>
      </c>
      <c r="I166" s="52">
        <v>2307</v>
      </c>
      <c r="J166" s="52">
        <v>2307</v>
      </c>
      <c r="K166" s="58"/>
      <c r="L166" s="42"/>
      <c r="M166" s="42"/>
      <c r="N166" s="42"/>
    </row>
    <row r="167" spans="1:14" s="43" customFormat="1" ht="15.75" x14ac:dyDescent="0.2">
      <c r="A167" s="63">
        <v>144</v>
      </c>
      <c r="B167" s="64" t="s">
        <v>158</v>
      </c>
      <c r="C167" s="65">
        <v>73.7</v>
      </c>
      <c r="D167" s="66">
        <f t="shared" si="28"/>
        <v>6.461908060288E-3</v>
      </c>
      <c r="E167" s="65">
        <v>1486.2</v>
      </c>
      <c r="F167" s="44">
        <v>3231</v>
      </c>
      <c r="G167" s="44"/>
      <c r="H167" s="44">
        <f t="shared" si="26"/>
        <v>4717.2</v>
      </c>
      <c r="I167" s="52">
        <v>1486.2</v>
      </c>
      <c r="J167" s="52">
        <v>1486.2</v>
      </c>
      <c r="K167" s="58"/>
      <c r="L167" s="42"/>
      <c r="M167" s="42"/>
      <c r="N167" s="42"/>
    </row>
    <row r="168" spans="1:14" s="43" customFormat="1" ht="20.25" customHeight="1" x14ac:dyDescent="0.2">
      <c r="A168" s="63">
        <v>145</v>
      </c>
      <c r="B168" s="64" t="s">
        <v>159</v>
      </c>
      <c r="C168" s="65">
        <f>31.4+20.4</f>
        <v>51.8</v>
      </c>
      <c r="D168" s="66">
        <f t="shared" si="28"/>
        <v>4.5417481346389996E-3</v>
      </c>
      <c r="E168" s="65">
        <v>1044.5999999999999</v>
      </c>
      <c r="F168" s="44">
        <v>2270.9</v>
      </c>
      <c r="G168" s="44"/>
      <c r="H168" s="44">
        <f t="shared" si="26"/>
        <v>3315.5</v>
      </c>
      <c r="I168" s="52">
        <v>1044.5999999999999</v>
      </c>
      <c r="J168" s="52">
        <v>1044.5999999999999</v>
      </c>
      <c r="K168" s="58"/>
      <c r="L168" s="42"/>
      <c r="M168" s="42"/>
      <c r="N168" s="42"/>
    </row>
    <row r="169" spans="1:14" s="43" customFormat="1" ht="21" customHeight="1" x14ac:dyDescent="0.2">
      <c r="A169" s="63">
        <v>146</v>
      </c>
      <c r="B169" s="64" t="s">
        <v>160</v>
      </c>
      <c r="C169" s="65">
        <v>55.9</v>
      </c>
      <c r="D169" s="66">
        <f t="shared" si="28"/>
        <v>4.9012301298520002E-3</v>
      </c>
      <c r="E169" s="65">
        <v>1127.3</v>
      </c>
      <c r="F169" s="44">
        <v>2450.6</v>
      </c>
      <c r="G169" s="44"/>
      <c r="H169" s="44">
        <f t="shared" si="26"/>
        <v>3577.8999999999996</v>
      </c>
      <c r="I169" s="52">
        <v>1127.3</v>
      </c>
      <c r="J169" s="52">
        <v>1127.3</v>
      </c>
      <c r="K169" s="58"/>
      <c r="L169" s="42"/>
      <c r="M169" s="42"/>
      <c r="N169" s="42"/>
    </row>
    <row r="170" spans="1:14" s="43" customFormat="1" ht="15.75" x14ac:dyDescent="0.2">
      <c r="A170" s="63">
        <v>147</v>
      </c>
      <c r="B170" s="64" t="s">
        <v>161</v>
      </c>
      <c r="C170" s="65">
        <v>19.3</v>
      </c>
      <c r="D170" s="66">
        <f t="shared" si="28"/>
        <v>1.6921957335620001E-3</v>
      </c>
      <c r="E170" s="65">
        <v>389.2</v>
      </c>
      <c r="F170" s="44">
        <v>846.1</v>
      </c>
      <c r="G170" s="44"/>
      <c r="H170" s="44">
        <f t="shared" si="26"/>
        <v>1235.3</v>
      </c>
      <c r="I170" s="52">
        <v>389.2</v>
      </c>
      <c r="J170" s="52">
        <v>389.2</v>
      </c>
      <c r="K170" s="58"/>
      <c r="L170" s="42"/>
      <c r="M170" s="42"/>
      <c r="N170" s="42"/>
    </row>
    <row r="171" spans="1:14" s="43" customFormat="1" ht="15.75" x14ac:dyDescent="0.2">
      <c r="A171" s="63">
        <v>148</v>
      </c>
      <c r="B171" s="64" t="s">
        <v>162</v>
      </c>
      <c r="C171" s="65">
        <v>29.5</v>
      </c>
      <c r="D171" s="66">
        <f t="shared" si="28"/>
        <v>2.586516794823E-3</v>
      </c>
      <c r="E171" s="65">
        <v>594.9</v>
      </c>
      <c r="F171" s="44">
        <v>1293.3</v>
      </c>
      <c r="G171" s="44"/>
      <c r="H171" s="44">
        <f t="shared" si="26"/>
        <v>1888.1999999999998</v>
      </c>
      <c r="I171" s="52">
        <v>594.9</v>
      </c>
      <c r="J171" s="52">
        <v>594.9</v>
      </c>
      <c r="K171" s="58"/>
      <c r="L171" s="42"/>
      <c r="M171" s="42"/>
      <c r="N171" s="42"/>
    </row>
    <row r="172" spans="1:14" s="43" customFormat="1" ht="15.75" x14ac:dyDescent="0.2">
      <c r="A172" s="63">
        <v>149</v>
      </c>
      <c r="B172" s="64" t="s">
        <v>163</v>
      </c>
      <c r="C172" s="65">
        <v>38.799999999999997</v>
      </c>
      <c r="D172" s="66">
        <f t="shared" si="28"/>
        <v>3.4019271742079999E-3</v>
      </c>
      <c r="E172" s="65">
        <v>782.4</v>
      </c>
      <c r="F172" s="44">
        <v>1701</v>
      </c>
      <c r="G172" s="44"/>
      <c r="H172" s="44">
        <f t="shared" si="26"/>
        <v>2483.4</v>
      </c>
      <c r="I172" s="52">
        <v>782.4</v>
      </c>
      <c r="J172" s="52">
        <v>782.4</v>
      </c>
      <c r="K172" s="58"/>
      <c r="L172" s="42"/>
      <c r="M172" s="42"/>
      <c r="N172" s="42"/>
    </row>
    <row r="173" spans="1:14" s="43" customFormat="1" ht="15.75" x14ac:dyDescent="0.2">
      <c r="A173" s="63">
        <v>150</v>
      </c>
      <c r="B173" s="64" t="s">
        <v>164</v>
      </c>
      <c r="C173" s="65">
        <v>93.7</v>
      </c>
      <c r="D173" s="66">
        <f t="shared" si="28"/>
        <v>8.215478768643E-3</v>
      </c>
      <c r="E173" s="65">
        <v>1889.6</v>
      </c>
      <c r="F173" s="44">
        <v>4107.7</v>
      </c>
      <c r="G173" s="44"/>
      <c r="H173" s="44">
        <f t="shared" si="26"/>
        <v>5997.2999999999993</v>
      </c>
      <c r="I173" s="52">
        <v>1889.6</v>
      </c>
      <c r="J173" s="52">
        <v>1889.6</v>
      </c>
      <c r="K173" s="58"/>
      <c r="L173" s="42"/>
      <c r="M173" s="42"/>
      <c r="N173" s="42"/>
    </row>
    <row r="174" spans="1:14" s="43" customFormat="1" ht="15.75" x14ac:dyDescent="0.2">
      <c r="A174" s="63">
        <v>151</v>
      </c>
      <c r="B174" s="64" t="s">
        <v>165</v>
      </c>
      <c r="C174" s="65">
        <v>28.8</v>
      </c>
      <c r="D174" s="66">
        <f t="shared" si="28"/>
        <v>2.525141820031E-3</v>
      </c>
      <c r="E174" s="65">
        <v>580.79999999999995</v>
      </c>
      <c r="F174" s="44">
        <v>1262.5999999999999</v>
      </c>
      <c r="G174" s="44"/>
      <c r="H174" s="44">
        <f t="shared" si="26"/>
        <v>1843.3999999999999</v>
      </c>
      <c r="I174" s="52">
        <v>580.79999999999995</v>
      </c>
      <c r="J174" s="52">
        <v>580.79999999999995</v>
      </c>
      <c r="K174" s="58"/>
      <c r="L174" s="42"/>
      <c r="M174" s="42"/>
      <c r="N174" s="42"/>
    </row>
    <row r="175" spans="1:14" s="43" customFormat="1" ht="15.75" x14ac:dyDescent="0.2">
      <c r="A175" s="63">
        <v>152</v>
      </c>
      <c r="B175" s="64" t="s">
        <v>166</v>
      </c>
      <c r="C175" s="65">
        <v>79.3</v>
      </c>
      <c r="D175" s="66">
        <f t="shared" si="28"/>
        <v>6.9529078586269997E-3</v>
      </c>
      <c r="E175" s="65">
        <v>1599.2</v>
      </c>
      <c r="F175" s="44">
        <v>3476.5</v>
      </c>
      <c r="G175" s="44"/>
      <c r="H175" s="44">
        <f t="shared" si="26"/>
        <v>5075.7</v>
      </c>
      <c r="I175" s="52">
        <v>1599.2</v>
      </c>
      <c r="J175" s="52">
        <v>1599.2</v>
      </c>
      <c r="K175" s="58"/>
      <c r="L175" s="42"/>
      <c r="M175" s="42"/>
      <c r="N175" s="42"/>
    </row>
    <row r="176" spans="1:14" s="40" customFormat="1" ht="20.25" customHeight="1" x14ac:dyDescent="0.2">
      <c r="A176" s="92"/>
      <c r="B176" s="92" t="s">
        <v>167</v>
      </c>
      <c r="C176" s="65">
        <f t="shared" ref="C176:H176" si="29">SUM(C177:C182)</f>
        <v>245.70000000000002</v>
      </c>
      <c r="D176" s="65">
        <f t="shared" si="29"/>
        <v>2.1542616152140003E-2</v>
      </c>
      <c r="E176" s="65">
        <v>4954.8</v>
      </c>
      <c r="F176" s="44">
        <f t="shared" si="29"/>
        <v>10771.300000000001</v>
      </c>
      <c r="G176" s="44">
        <v>0</v>
      </c>
      <c r="H176" s="44">
        <f t="shared" si="29"/>
        <v>15726.1</v>
      </c>
      <c r="I176" s="44">
        <v>4954.8</v>
      </c>
      <c r="J176" s="44">
        <v>4954.8</v>
      </c>
      <c r="K176" s="38"/>
      <c r="L176" s="39"/>
      <c r="M176" s="39"/>
      <c r="N176" s="39"/>
    </row>
    <row r="177" spans="1:14" s="46" customFormat="1" ht="15.75" x14ac:dyDescent="0.2">
      <c r="A177" s="63">
        <v>153</v>
      </c>
      <c r="B177" s="64" t="s">
        <v>167</v>
      </c>
      <c r="C177" s="65">
        <v>0</v>
      </c>
      <c r="D177" s="66">
        <f t="shared" ref="D177:D182" si="30">ROUND(C177/11405.3,15)</f>
        <v>0</v>
      </c>
      <c r="E177" s="65">
        <v>0</v>
      </c>
      <c r="F177" s="44">
        <v>0</v>
      </c>
      <c r="G177" s="44"/>
      <c r="H177" s="44">
        <f t="shared" si="26"/>
        <v>0</v>
      </c>
      <c r="I177" s="52">
        <v>0</v>
      </c>
      <c r="J177" s="52">
        <v>0</v>
      </c>
      <c r="K177" s="41"/>
      <c r="L177" s="45"/>
      <c r="M177" s="45"/>
      <c r="N177" s="45"/>
    </row>
    <row r="178" spans="1:14" s="43" customFormat="1" ht="15.75" x14ac:dyDescent="0.2">
      <c r="A178" s="63">
        <v>154</v>
      </c>
      <c r="B178" s="64" t="s">
        <v>168</v>
      </c>
      <c r="C178" s="65">
        <v>32</v>
      </c>
      <c r="D178" s="66">
        <f t="shared" si="30"/>
        <v>2.8057131333679998E-3</v>
      </c>
      <c r="E178" s="65">
        <v>645.29999999999995</v>
      </c>
      <c r="F178" s="44">
        <v>1402.9</v>
      </c>
      <c r="G178" s="44"/>
      <c r="H178" s="44">
        <f t="shared" si="26"/>
        <v>2048.1999999999998</v>
      </c>
      <c r="I178" s="52">
        <v>645.29999999999995</v>
      </c>
      <c r="J178" s="52">
        <v>645.29999999999995</v>
      </c>
      <c r="K178" s="41"/>
      <c r="L178" s="42"/>
      <c r="M178" s="42"/>
      <c r="N178" s="42"/>
    </row>
    <row r="179" spans="1:14" s="43" customFormat="1" ht="15.75" x14ac:dyDescent="0.2">
      <c r="A179" s="63">
        <v>155</v>
      </c>
      <c r="B179" s="64" t="s">
        <v>169</v>
      </c>
      <c r="C179" s="65">
        <v>47.8</v>
      </c>
      <c r="D179" s="66">
        <f t="shared" si="30"/>
        <v>4.1910339929679997E-3</v>
      </c>
      <c r="E179" s="65">
        <v>963.9</v>
      </c>
      <c r="F179" s="44">
        <v>2095.5</v>
      </c>
      <c r="G179" s="44"/>
      <c r="H179" s="44">
        <f t="shared" si="26"/>
        <v>3059.4</v>
      </c>
      <c r="I179" s="52">
        <v>963.9</v>
      </c>
      <c r="J179" s="52">
        <v>963.9</v>
      </c>
      <c r="K179" s="41"/>
      <c r="L179" s="42"/>
      <c r="M179" s="42"/>
      <c r="N179" s="42"/>
    </row>
    <row r="180" spans="1:14" s="43" customFormat="1" ht="15.75" x14ac:dyDescent="0.2">
      <c r="A180" s="63">
        <v>156</v>
      </c>
      <c r="B180" s="64" t="s">
        <v>170</v>
      </c>
      <c r="C180" s="65">
        <v>47.1</v>
      </c>
      <c r="D180" s="66">
        <f t="shared" si="30"/>
        <v>4.1296590181759997E-3</v>
      </c>
      <c r="E180" s="65">
        <v>949.8</v>
      </c>
      <c r="F180" s="44">
        <v>2064.8000000000002</v>
      </c>
      <c r="G180" s="44"/>
      <c r="H180" s="44">
        <f t="shared" si="26"/>
        <v>3014.6000000000004</v>
      </c>
      <c r="I180" s="52">
        <v>949.8</v>
      </c>
      <c r="J180" s="52">
        <v>949.8</v>
      </c>
      <c r="K180" s="41"/>
      <c r="L180" s="42"/>
      <c r="M180" s="42"/>
      <c r="N180" s="42"/>
    </row>
    <row r="181" spans="1:14" s="43" customFormat="1" ht="15.75" x14ac:dyDescent="0.2">
      <c r="A181" s="63">
        <v>157</v>
      </c>
      <c r="B181" s="64" t="s">
        <v>171</v>
      </c>
      <c r="C181" s="65">
        <v>8.8000000000000007</v>
      </c>
      <c r="D181" s="66">
        <f t="shared" si="30"/>
        <v>7.7157111167600002E-4</v>
      </c>
      <c r="E181" s="65">
        <v>177.5</v>
      </c>
      <c r="F181" s="44">
        <v>385.8</v>
      </c>
      <c r="G181" s="44"/>
      <c r="H181" s="44">
        <f t="shared" si="26"/>
        <v>563.29999999999995</v>
      </c>
      <c r="I181" s="52">
        <v>177.5</v>
      </c>
      <c r="J181" s="52">
        <v>177.5</v>
      </c>
      <c r="K181" s="41"/>
      <c r="L181" s="42"/>
      <c r="M181" s="42"/>
      <c r="N181" s="42"/>
    </row>
    <row r="182" spans="1:14" s="43" customFormat="1" ht="15.75" x14ac:dyDescent="0.2">
      <c r="A182" s="63">
        <v>158</v>
      </c>
      <c r="B182" s="64" t="s">
        <v>172</v>
      </c>
      <c r="C182" s="65">
        <v>110</v>
      </c>
      <c r="D182" s="66">
        <f t="shared" si="30"/>
        <v>9.6446388959520006E-3</v>
      </c>
      <c r="E182" s="65">
        <v>2218.3000000000002</v>
      </c>
      <c r="F182" s="44">
        <v>4822.3</v>
      </c>
      <c r="G182" s="44"/>
      <c r="H182" s="44">
        <f t="shared" si="26"/>
        <v>7040.6</v>
      </c>
      <c r="I182" s="52">
        <v>2218.3000000000002</v>
      </c>
      <c r="J182" s="52">
        <v>2218.3000000000002</v>
      </c>
      <c r="K182" s="41"/>
      <c r="L182" s="42"/>
      <c r="M182" s="42"/>
      <c r="N182" s="42"/>
    </row>
    <row r="183" spans="1:14" s="40" customFormat="1" ht="15.75" x14ac:dyDescent="0.2">
      <c r="A183" s="92"/>
      <c r="B183" s="92" t="s">
        <v>173</v>
      </c>
      <c r="C183" s="65">
        <f t="shared" ref="C183:H183" si="31">SUM(C184:C198)</f>
        <v>811.3</v>
      </c>
      <c r="D183" s="65">
        <f t="shared" si="31"/>
        <v>7.1133595784415998E-2</v>
      </c>
      <c r="E183" s="65">
        <v>16360.6</v>
      </c>
      <c r="F183" s="44">
        <f t="shared" si="31"/>
        <v>35567</v>
      </c>
      <c r="G183" s="44">
        <v>0</v>
      </c>
      <c r="H183" s="44">
        <f t="shared" si="31"/>
        <v>51927.600000000006</v>
      </c>
      <c r="I183" s="44">
        <v>16360.599999999999</v>
      </c>
      <c r="J183" s="44">
        <v>16360.599999999999</v>
      </c>
      <c r="K183" s="38"/>
      <c r="L183" s="39"/>
      <c r="M183" s="39"/>
      <c r="N183" s="39"/>
    </row>
    <row r="184" spans="1:14" s="46" customFormat="1" ht="15.75" x14ac:dyDescent="0.2">
      <c r="A184" s="63">
        <v>159</v>
      </c>
      <c r="B184" s="64" t="s">
        <v>173</v>
      </c>
      <c r="C184" s="65">
        <v>73.7</v>
      </c>
      <c r="D184" s="66">
        <f t="shared" ref="D184:D198" si="32">ROUND(C184/11405.3,15)</f>
        <v>6.461908060288E-3</v>
      </c>
      <c r="E184" s="65">
        <v>486.20000000000005</v>
      </c>
      <c r="F184" s="44">
        <v>3231</v>
      </c>
      <c r="G184" s="44">
        <v>-3717.2</v>
      </c>
      <c r="H184" s="44">
        <f>E184+F184+G184</f>
        <v>0</v>
      </c>
      <c r="I184" s="52">
        <v>1486.2</v>
      </c>
      <c r="J184" s="52">
        <v>1486.2</v>
      </c>
      <c r="K184" s="41"/>
      <c r="L184" s="45"/>
      <c r="M184" s="45"/>
      <c r="N184" s="45"/>
    </row>
    <row r="185" spans="1:14" s="43" customFormat="1" ht="15.75" x14ac:dyDescent="0.2">
      <c r="A185" s="63">
        <v>160</v>
      </c>
      <c r="B185" s="64" t="s">
        <v>174</v>
      </c>
      <c r="C185" s="65">
        <v>43.2</v>
      </c>
      <c r="D185" s="66">
        <f t="shared" si="32"/>
        <v>3.7877127300469998E-3</v>
      </c>
      <c r="E185" s="65">
        <v>871.2</v>
      </c>
      <c r="F185" s="44">
        <v>1893.9</v>
      </c>
      <c r="G185" s="44"/>
      <c r="H185" s="44">
        <f t="shared" ref="H185:H233" si="33">E185+F185+G185</f>
        <v>2765.1000000000004</v>
      </c>
      <c r="I185" s="52">
        <v>871.2</v>
      </c>
      <c r="J185" s="52">
        <v>871.2</v>
      </c>
      <c r="K185" s="41"/>
      <c r="L185" s="42"/>
      <c r="M185" s="42"/>
      <c r="N185" s="42"/>
    </row>
    <row r="186" spans="1:14" s="43" customFormat="1" ht="15.75" x14ac:dyDescent="0.2">
      <c r="A186" s="63">
        <v>161</v>
      </c>
      <c r="B186" s="64" t="s">
        <v>175</v>
      </c>
      <c r="C186" s="65">
        <v>65.900000000000006</v>
      </c>
      <c r="D186" s="66">
        <f t="shared" si="32"/>
        <v>5.7780154840290001E-3</v>
      </c>
      <c r="E186" s="65">
        <v>1328.9</v>
      </c>
      <c r="F186" s="44">
        <v>2889</v>
      </c>
      <c r="G186" s="44"/>
      <c r="H186" s="44">
        <f t="shared" si="33"/>
        <v>4217.8999999999996</v>
      </c>
      <c r="I186" s="52">
        <v>1328.9</v>
      </c>
      <c r="J186" s="52">
        <v>1328.9</v>
      </c>
      <c r="K186" s="41"/>
      <c r="L186" s="42"/>
      <c r="M186" s="42"/>
      <c r="N186" s="42"/>
    </row>
    <row r="187" spans="1:14" s="43" customFormat="1" ht="15.75" x14ac:dyDescent="0.2">
      <c r="A187" s="63">
        <v>162</v>
      </c>
      <c r="B187" s="64" t="s">
        <v>176</v>
      </c>
      <c r="C187" s="65">
        <v>29.1</v>
      </c>
      <c r="D187" s="66">
        <f t="shared" si="32"/>
        <v>2.5514453806560001E-3</v>
      </c>
      <c r="E187" s="65">
        <v>586.79999999999995</v>
      </c>
      <c r="F187" s="44">
        <v>1275.7</v>
      </c>
      <c r="G187" s="44"/>
      <c r="H187" s="44">
        <f t="shared" si="33"/>
        <v>1862.5</v>
      </c>
      <c r="I187" s="52">
        <v>586.79999999999995</v>
      </c>
      <c r="J187" s="52">
        <v>586.79999999999995</v>
      </c>
      <c r="K187" s="41"/>
      <c r="L187" s="42"/>
      <c r="M187" s="42"/>
      <c r="N187" s="42"/>
    </row>
    <row r="188" spans="1:14" s="43" customFormat="1" ht="15.75" x14ac:dyDescent="0.2">
      <c r="A188" s="63">
        <v>163</v>
      </c>
      <c r="B188" s="64" t="s">
        <v>177</v>
      </c>
      <c r="C188" s="65">
        <v>23.9</v>
      </c>
      <c r="D188" s="66">
        <f t="shared" si="32"/>
        <v>2.0955169964839999E-3</v>
      </c>
      <c r="E188" s="65">
        <v>482</v>
      </c>
      <c r="F188" s="44">
        <v>1047.8</v>
      </c>
      <c r="G188" s="44"/>
      <c r="H188" s="44">
        <f t="shared" si="33"/>
        <v>1529.8</v>
      </c>
      <c r="I188" s="52">
        <v>482</v>
      </c>
      <c r="J188" s="52">
        <v>482</v>
      </c>
      <c r="K188" s="41"/>
      <c r="L188" s="42"/>
      <c r="M188" s="42"/>
      <c r="N188" s="42"/>
    </row>
    <row r="189" spans="1:14" s="43" customFormat="1" ht="18.75" customHeight="1" x14ac:dyDescent="0.2">
      <c r="A189" s="63">
        <v>164</v>
      </c>
      <c r="B189" s="64" t="s">
        <v>178</v>
      </c>
      <c r="C189" s="65">
        <v>94.2</v>
      </c>
      <c r="D189" s="66">
        <f t="shared" si="32"/>
        <v>8.2593180363519994E-3</v>
      </c>
      <c r="E189" s="65">
        <v>1899.6</v>
      </c>
      <c r="F189" s="44">
        <v>4129.7</v>
      </c>
      <c r="G189" s="44"/>
      <c r="H189" s="44">
        <f t="shared" si="33"/>
        <v>6029.2999999999993</v>
      </c>
      <c r="I189" s="52">
        <v>1899.6</v>
      </c>
      <c r="J189" s="52">
        <v>1899.6</v>
      </c>
      <c r="K189" s="41"/>
      <c r="L189" s="42"/>
      <c r="M189" s="42"/>
      <c r="N189" s="42"/>
    </row>
    <row r="190" spans="1:14" s="43" customFormat="1" ht="15.75" x14ac:dyDescent="0.2">
      <c r="A190" s="63">
        <v>165</v>
      </c>
      <c r="B190" s="64" t="s">
        <v>179</v>
      </c>
      <c r="C190" s="65">
        <v>101.1</v>
      </c>
      <c r="D190" s="66">
        <f t="shared" si="32"/>
        <v>8.8642999307339994E-3</v>
      </c>
      <c r="E190" s="65">
        <v>2038.8</v>
      </c>
      <c r="F190" s="44">
        <v>4432.1000000000004</v>
      </c>
      <c r="G190" s="44"/>
      <c r="H190" s="44">
        <f t="shared" si="33"/>
        <v>6470.9000000000005</v>
      </c>
      <c r="I190" s="52">
        <v>2038.8</v>
      </c>
      <c r="J190" s="52">
        <v>2038.8</v>
      </c>
      <c r="K190" s="41"/>
      <c r="L190" s="42"/>
      <c r="M190" s="42"/>
      <c r="N190" s="42"/>
    </row>
    <row r="191" spans="1:14" s="43" customFormat="1" ht="15.75" x14ac:dyDescent="0.2">
      <c r="A191" s="63">
        <v>166</v>
      </c>
      <c r="B191" s="64" t="s">
        <v>180</v>
      </c>
      <c r="C191" s="65">
        <v>29.5</v>
      </c>
      <c r="D191" s="66">
        <f t="shared" si="32"/>
        <v>2.586516794823E-3</v>
      </c>
      <c r="E191" s="65">
        <v>594.9</v>
      </c>
      <c r="F191" s="44">
        <v>1293.3</v>
      </c>
      <c r="G191" s="44"/>
      <c r="H191" s="44">
        <f t="shared" si="33"/>
        <v>1888.1999999999998</v>
      </c>
      <c r="I191" s="52">
        <v>594.9</v>
      </c>
      <c r="J191" s="52">
        <v>594.9</v>
      </c>
      <c r="K191" s="41"/>
      <c r="L191" s="42"/>
      <c r="M191" s="42"/>
      <c r="N191" s="42"/>
    </row>
    <row r="192" spans="1:14" s="43" customFormat="1" ht="15.75" x14ac:dyDescent="0.2">
      <c r="A192" s="63">
        <v>167</v>
      </c>
      <c r="B192" s="64" t="s">
        <v>181</v>
      </c>
      <c r="C192" s="65">
        <v>37.5</v>
      </c>
      <c r="D192" s="66">
        <f t="shared" si="32"/>
        <v>3.2879450781650001E-3</v>
      </c>
      <c r="E192" s="65">
        <v>756.2</v>
      </c>
      <c r="F192" s="44">
        <v>1644</v>
      </c>
      <c r="G192" s="44"/>
      <c r="H192" s="44">
        <f t="shared" si="33"/>
        <v>2400.1999999999998</v>
      </c>
      <c r="I192" s="52">
        <v>756.2</v>
      </c>
      <c r="J192" s="52">
        <v>756.2</v>
      </c>
      <c r="K192" s="41"/>
      <c r="L192" s="42"/>
      <c r="M192" s="42"/>
      <c r="N192" s="42"/>
    </row>
    <row r="193" spans="1:14" s="43" customFormat="1" ht="15.75" x14ac:dyDescent="0.2">
      <c r="A193" s="63">
        <v>168</v>
      </c>
      <c r="B193" s="64" t="s">
        <v>182</v>
      </c>
      <c r="C193" s="65">
        <v>59.2</v>
      </c>
      <c r="D193" s="66">
        <f t="shared" si="32"/>
        <v>5.1905692967299999E-3</v>
      </c>
      <c r="E193" s="65">
        <v>1193.8</v>
      </c>
      <c r="F193" s="44">
        <v>2595.3000000000002</v>
      </c>
      <c r="G193" s="44"/>
      <c r="H193" s="44">
        <f t="shared" si="33"/>
        <v>3789.1000000000004</v>
      </c>
      <c r="I193" s="52">
        <v>1193.8</v>
      </c>
      <c r="J193" s="52">
        <v>1193.8</v>
      </c>
      <c r="K193" s="41"/>
      <c r="L193" s="42"/>
      <c r="M193" s="42"/>
      <c r="N193" s="42"/>
    </row>
    <row r="194" spans="1:14" s="43" customFormat="1" ht="15.75" x14ac:dyDescent="0.2">
      <c r="A194" s="63">
        <v>169</v>
      </c>
      <c r="B194" s="64" t="s">
        <v>183</v>
      </c>
      <c r="C194" s="65">
        <v>83.3</v>
      </c>
      <c r="D194" s="66">
        <f t="shared" si="32"/>
        <v>7.3036220002980004E-3</v>
      </c>
      <c r="E194" s="65">
        <v>2679.8</v>
      </c>
      <c r="F194" s="44">
        <v>3651.8</v>
      </c>
      <c r="G194" s="44">
        <v>3717.2</v>
      </c>
      <c r="H194" s="44">
        <f t="shared" si="33"/>
        <v>10048.799999999999</v>
      </c>
      <c r="I194" s="52">
        <v>1679.8</v>
      </c>
      <c r="J194" s="52">
        <v>1679.8</v>
      </c>
      <c r="K194" s="41"/>
      <c r="L194" s="42"/>
      <c r="M194" s="42"/>
      <c r="N194" s="42"/>
    </row>
    <row r="195" spans="1:14" s="43" customFormat="1" ht="15.75" x14ac:dyDescent="0.2">
      <c r="A195" s="63">
        <v>170</v>
      </c>
      <c r="B195" s="64" t="s">
        <v>184</v>
      </c>
      <c r="C195" s="65">
        <v>12.6</v>
      </c>
      <c r="D195" s="66">
        <f t="shared" si="32"/>
        <v>1.1047495462640001E-3</v>
      </c>
      <c r="E195" s="65">
        <v>254.1</v>
      </c>
      <c r="F195" s="44">
        <v>552.4</v>
      </c>
      <c r="G195" s="44"/>
      <c r="H195" s="44">
        <f t="shared" si="33"/>
        <v>806.5</v>
      </c>
      <c r="I195" s="52">
        <v>254.1</v>
      </c>
      <c r="J195" s="52">
        <v>254.1</v>
      </c>
      <c r="K195" s="41"/>
      <c r="L195" s="42"/>
      <c r="M195" s="42"/>
      <c r="N195" s="42"/>
    </row>
    <row r="196" spans="1:14" s="43" customFormat="1" ht="15.75" x14ac:dyDescent="0.2">
      <c r="A196" s="63">
        <v>171</v>
      </c>
      <c r="B196" s="64" t="s">
        <v>185</v>
      </c>
      <c r="C196" s="65">
        <v>29.4</v>
      </c>
      <c r="D196" s="66">
        <f t="shared" si="32"/>
        <v>2.5777489412820002E-3</v>
      </c>
      <c r="E196" s="65">
        <v>592.9</v>
      </c>
      <c r="F196" s="44">
        <v>1288.9000000000001</v>
      </c>
      <c r="G196" s="44"/>
      <c r="H196" s="44">
        <f t="shared" si="33"/>
        <v>1881.8000000000002</v>
      </c>
      <c r="I196" s="52">
        <v>592.9</v>
      </c>
      <c r="J196" s="52">
        <v>592.9</v>
      </c>
      <c r="K196" s="41"/>
      <c r="L196" s="42"/>
      <c r="M196" s="42"/>
      <c r="N196" s="42"/>
    </row>
    <row r="197" spans="1:14" s="43" customFormat="1" ht="15.75" x14ac:dyDescent="0.2">
      <c r="A197" s="63">
        <v>172</v>
      </c>
      <c r="B197" s="64" t="s">
        <v>186</v>
      </c>
      <c r="C197" s="65">
        <v>39.9</v>
      </c>
      <c r="D197" s="66">
        <f t="shared" si="32"/>
        <v>3.498373563168E-3</v>
      </c>
      <c r="E197" s="65">
        <v>804.6</v>
      </c>
      <c r="F197" s="44">
        <v>1749.2</v>
      </c>
      <c r="G197" s="44"/>
      <c r="H197" s="44">
        <f t="shared" si="33"/>
        <v>2553.8000000000002</v>
      </c>
      <c r="I197" s="52">
        <v>804.6</v>
      </c>
      <c r="J197" s="52">
        <v>804.6</v>
      </c>
      <c r="K197" s="41"/>
      <c r="L197" s="42"/>
      <c r="M197" s="42"/>
      <c r="N197" s="42"/>
    </row>
    <row r="198" spans="1:14" s="43" customFormat="1" ht="15.75" x14ac:dyDescent="0.2">
      <c r="A198" s="63">
        <v>173</v>
      </c>
      <c r="B198" s="64" t="s">
        <v>187</v>
      </c>
      <c r="C198" s="65">
        <v>88.8</v>
      </c>
      <c r="D198" s="66">
        <f t="shared" si="32"/>
        <v>7.7858539450960003E-3</v>
      </c>
      <c r="E198" s="65">
        <v>1790.8</v>
      </c>
      <c r="F198" s="44">
        <v>3892.9</v>
      </c>
      <c r="G198" s="44"/>
      <c r="H198" s="44">
        <f t="shared" si="33"/>
        <v>5683.7</v>
      </c>
      <c r="I198" s="52">
        <v>1790.8</v>
      </c>
      <c r="J198" s="52">
        <v>1790.8</v>
      </c>
      <c r="K198" s="41"/>
      <c r="L198" s="42"/>
      <c r="M198" s="42"/>
      <c r="N198" s="42"/>
    </row>
    <row r="199" spans="1:14" s="40" customFormat="1" ht="15.75" x14ac:dyDescent="0.2">
      <c r="A199" s="92"/>
      <c r="B199" s="92" t="s">
        <v>188</v>
      </c>
      <c r="C199" s="65">
        <f>SUM(C200:C207)</f>
        <v>233.10000000000002</v>
      </c>
      <c r="D199" s="65">
        <f t="shared" ref="D199:H199" si="34">SUM(D200:D207)</f>
        <v>2.0437866605877E-2</v>
      </c>
      <c r="E199" s="65">
        <v>4700.7</v>
      </c>
      <c r="F199" s="44">
        <f t="shared" si="34"/>
        <v>10218.799999999999</v>
      </c>
      <c r="G199" s="44">
        <v>0</v>
      </c>
      <c r="H199" s="44">
        <f t="shared" si="34"/>
        <v>14919.500000000002</v>
      </c>
      <c r="I199" s="44">
        <v>4700.7</v>
      </c>
      <c r="J199" s="44">
        <v>4700.7</v>
      </c>
      <c r="K199" s="38"/>
      <c r="L199" s="39"/>
      <c r="M199" s="39"/>
      <c r="N199" s="39"/>
    </row>
    <row r="200" spans="1:14" s="46" customFormat="1" ht="15.75" x14ac:dyDescent="0.2">
      <c r="A200" s="63">
        <v>174</v>
      </c>
      <c r="B200" s="64" t="s">
        <v>188</v>
      </c>
      <c r="C200" s="65">
        <v>10.199999999999999</v>
      </c>
      <c r="D200" s="66">
        <f t="shared" ref="D200:D207" si="35">ROUND(C200/11405.3,15)</f>
        <v>8.9432106126099997E-4</v>
      </c>
      <c r="E200" s="65">
        <v>205.7</v>
      </c>
      <c r="F200" s="44">
        <v>447.2</v>
      </c>
      <c r="G200" s="44"/>
      <c r="H200" s="44">
        <f t="shared" si="33"/>
        <v>652.9</v>
      </c>
      <c r="I200" s="52">
        <v>205.7</v>
      </c>
      <c r="J200" s="52">
        <v>205.7</v>
      </c>
      <c r="K200" s="41"/>
      <c r="L200" s="45"/>
      <c r="M200" s="45"/>
      <c r="N200" s="45"/>
    </row>
    <row r="201" spans="1:14" s="43" customFormat="1" ht="15.75" x14ac:dyDescent="0.2">
      <c r="A201" s="63">
        <v>175</v>
      </c>
      <c r="B201" s="64" t="s">
        <v>189</v>
      </c>
      <c r="C201" s="65">
        <v>21.5</v>
      </c>
      <c r="D201" s="66">
        <f t="shared" si="35"/>
        <v>1.885088511482E-3</v>
      </c>
      <c r="E201" s="65">
        <v>433.6</v>
      </c>
      <c r="F201" s="44">
        <v>942.5</v>
      </c>
      <c r="G201" s="44"/>
      <c r="H201" s="44">
        <f t="shared" si="33"/>
        <v>1376.1</v>
      </c>
      <c r="I201" s="52">
        <v>433.6</v>
      </c>
      <c r="J201" s="52">
        <v>433.6</v>
      </c>
      <c r="K201" s="41"/>
      <c r="L201" s="42"/>
      <c r="M201" s="42"/>
      <c r="N201" s="42"/>
    </row>
    <row r="202" spans="1:14" s="43" customFormat="1" ht="15.75" x14ac:dyDescent="0.2">
      <c r="A202" s="63">
        <v>176</v>
      </c>
      <c r="B202" s="64" t="s">
        <v>190</v>
      </c>
      <c r="C202" s="65">
        <v>7.5</v>
      </c>
      <c r="D202" s="66">
        <f t="shared" si="35"/>
        <v>6.5758901563299998E-4</v>
      </c>
      <c r="E202" s="65">
        <v>151.19999999999999</v>
      </c>
      <c r="F202" s="44">
        <v>328.8</v>
      </c>
      <c r="G202" s="44"/>
      <c r="H202" s="44">
        <f t="shared" si="33"/>
        <v>480</v>
      </c>
      <c r="I202" s="52">
        <v>151.19999999999999</v>
      </c>
      <c r="J202" s="52">
        <v>151.19999999999999</v>
      </c>
      <c r="K202" s="41"/>
      <c r="L202" s="42"/>
      <c r="M202" s="42"/>
      <c r="N202" s="42"/>
    </row>
    <row r="203" spans="1:14" s="43" customFormat="1" ht="15.75" x14ac:dyDescent="0.2">
      <c r="A203" s="63">
        <v>177</v>
      </c>
      <c r="B203" s="64" t="s">
        <v>191</v>
      </c>
      <c r="C203" s="65">
        <v>28.6</v>
      </c>
      <c r="D203" s="66">
        <f t="shared" si="35"/>
        <v>2.5076061129470002E-3</v>
      </c>
      <c r="E203" s="65">
        <v>576.70000000000005</v>
      </c>
      <c r="F203" s="44">
        <v>1253.8</v>
      </c>
      <c r="G203" s="44"/>
      <c r="H203" s="44">
        <f t="shared" si="33"/>
        <v>1830.5</v>
      </c>
      <c r="I203" s="52">
        <v>576.70000000000005</v>
      </c>
      <c r="J203" s="52">
        <v>576.70000000000005</v>
      </c>
      <c r="K203" s="41"/>
      <c r="L203" s="42"/>
      <c r="M203" s="42"/>
      <c r="N203" s="42"/>
    </row>
    <row r="204" spans="1:14" s="43" customFormat="1" ht="15.75" x14ac:dyDescent="0.2">
      <c r="A204" s="63">
        <v>178</v>
      </c>
      <c r="B204" s="64" t="s">
        <v>192</v>
      </c>
      <c r="C204" s="65">
        <v>25.2</v>
      </c>
      <c r="D204" s="66">
        <f t="shared" si="35"/>
        <v>2.2094990925270001E-3</v>
      </c>
      <c r="E204" s="65">
        <v>508.2</v>
      </c>
      <c r="F204" s="44">
        <v>1104.7</v>
      </c>
      <c r="G204" s="44"/>
      <c r="H204" s="44">
        <f t="shared" si="33"/>
        <v>1612.9</v>
      </c>
      <c r="I204" s="52">
        <v>508.2</v>
      </c>
      <c r="J204" s="52">
        <v>508.2</v>
      </c>
      <c r="K204" s="41"/>
      <c r="L204" s="42"/>
      <c r="M204" s="42"/>
      <c r="N204" s="42"/>
    </row>
    <row r="205" spans="1:14" s="43" customFormat="1" ht="15.75" x14ac:dyDescent="0.2">
      <c r="A205" s="63">
        <v>179</v>
      </c>
      <c r="B205" s="64" t="s">
        <v>193</v>
      </c>
      <c r="C205" s="65">
        <v>83.1</v>
      </c>
      <c r="D205" s="66">
        <f t="shared" si="35"/>
        <v>7.2860862932149998E-3</v>
      </c>
      <c r="E205" s="65">
        <v>1675.8</v>
      </c>
      <c r="F205" s="44">
        <v>3643</v>
      </c>
      <c r="G205" s="44"/>
      <c r="H205" s="44">
        <f t="shared" si="33"/>
        <v>5318.8</v>
      </c>
      <c r="I205" s="52">
        <v>1675.8</v>
      </c>
      <c r="J205" s="52">
        <v>1675.8</v>
      </c>
      <c r="K205" s="41"/>
      <c r="L205" s="42"/>
      <c r="M205" s="42"/>
      <c r="N205" s="42"/>
    </row>
    <row r="206" spans="1:14" s="43" customFormat="1" ht="15.75" x14ac:dyDescent="0.2">
      <c r="A206" s="63">
        <v>180</v>
      </c>
      <c r="B206" s="64" t="s">
        <v>194</v>
      </c>
      <c r="C206" s="65">
        <v>44</v>
      </c>
      <c r="D206" s="66">
        <f t="shared" si="35"/>
        <v>3.8578555583810002E-3</v>
      </c>
      <c r="E206" s="65">
        <v>887.3</v>
      </c>
      <c r="F206" s="44">
        <v>1928.9</v>
      </c>
      <c r="G206" s="44"/>
      <c r="H206" s="44">
        <f t="shared" si="33"/>
        <v>2816.2</v>
      </c>
      <c r="I206" s="52">
        <v>887.3</v>
      </c>
      <c r="J206" s="52">
        <v>887.3</v>
      </c>
      <c r="K206" s="41"/>
      <c r="L206" s="42"/>
      <c r="M206" s="42"/>
      <c r="N206" s="42"/>
    </row>
    <row r="207" spans="1:14" s="43" customFormat="1" ht="15.75" x14ac:dyDescent="0.2">
      <c r="A207" s="63">
        <v>181</v>
      </c>
      <c r="B207" s="64" t="s">
        <v>195</v>
      </c>
      <c r="C207" s="65">
        <v>13</v>
      </c>
      <c r="D207" s="66">
        <f t="shared" si="35"/>
        <v>1.1398209604310001E-3</v>
      </c>
      <c r="E207" s="65">
        <v>262.2</v>
      </c>
      <c r="F207" s="44">
        <v>569.9</v>
      </c>
      <c r="G207" s="44"/>
      <c r="H207" s="44">
        <f t="shared" si="33"/>
        <v>832.09999999999991</v>
      </c>
      <c r="I207" s="52">
        <v>262.2</v>
      </c>
      <c r="J207" s="52">
        <v>262.2</v>
      </c>
      <c r="K207" s="41"/>
      <c r="L207" s="42"/>
      <c r="M207" s="42"/>
      <c r="N207" s="42"/>
    </row>
    <row r="208" spans="1:14" s="40" customFormat="1" ht="15.75" x14ac:dyDescent="0.2">
      <c r="A208" s="92"/>
      <c r="B208" s="92" t="s">
        <v>196</v>
      </c>
      <c r="C208" s="65">
        <f t="shared" ref="C208:H208" si="36">SUM(C209:C218)</f>
        <v>593.9</v>
      </c>
      <c r="D208" s="65">
        <f t="shared" si="36"/>
        <v>5.2072282184599E-2</v>
      </c>
      <c r="E208" s="65">
        <v>11976.7</v>
      </c>
      <c r="F208" s="44">
        <f t="shared" si="36"/>
        <v>26036.1</v>
      </c>
      <c r="G208" s="44">
        <v>0</v>
      </c>
      <c r="H208" s="44">
        <f t="shared" si="36"/>
        <v>38012.800000000003</v>
      </c>
      <c r="I208" s="44">
        <v>11976.7</v>
      </c>
      <c r="J208" s="44">
        <v>11976.7</v>
      </c>
      <c r="K208" s="38"/>
      <c r="L208" s="39"/>
      <c r="M208" s="39"/>
      <c r="N208" s="39"/>
    </row>
    <row r="209" spans="1:14" s="46" customFormat="1" ht="15.75" x14ac:dyDescent="0.2">
      <c r="A209" s="63">
        <v>182</v>
      </c>
      <c r="B209" s="64" t="s">
        <v>196</v>
      </c>
      <c r="C209" s="65">
        <v>179.6</v>
      </c>
      <c r="D209" s="66">
        <f>ROUND(C209/11405.3,15)</f>
        <v>1.5747064961026999E-2</v>
      </c>
      <c r="E209" s="65">
        <v>3621.8</v>
      </c>
      <c r="F209" s="44">
        <v>7873.5</v>
      </c>
      <c r="G209" s="44">
        <v>-7873.5</v>
      </c>
      <c r="H209" s="44">
        <f t="shared" si="33"/>
        <v>3621.7999999999993</v>
      </c>
      <c r="I209" s="52">
        <v>3621.8</v>
      </c>
      <c r="J209" s="52">
        <v>3621.8</v>
      </c>
      <c r="K209" s="41"/>
      <c r="L209" s="45"/>
      <c r="M209" s="45"/>
      <c r="N209" s="45"/>
    </row>
    <row r="210" spans="1:14" s="43" customFormat="1" ht="15.75" x14ac:dyDescent="0.2">
      <c r="A210" s="63">
        <v>183</v>
      </c>
      <c r="B210" s="64" t="s">
        <v>19</v>
      </c>
      <c r="C210" s="65">
        <v>20.5</v>
      </c>
      <c r="D210" s="66">
        <f t="shared" ref="D210:D218" si="37">ROUND(C210/11405.3,15)</f>
        <v>1.7974099760640001E-3</v>
      </c>
      <c r="E210" s="65">
        <v>2107.5</v>
      </c>
      <c r="F210" s="44">
        <v>898.7</v>
      </c>
      <c r="G210" s="44"/>
      <c r="H210" s="44">
        <f t="shared" si="33"/>
        <v>3006.2</v>
      </c>
      <c r="I210" s="52">
        <v>413.4</v>
      </c>
      <c r="J210" s="52">
        <v>413.4</v>
      </c>
      <c r="K210" s="41"/>
      <c r="L210" s="42"/>
      <c r="M210" s="42"/>
      <c r="N210" s="42"/>
    </row>
    <row r="211" spans="1:14" s="43" customFormat="1" ht="15.75" x14ac:dyDescent="0.2">
      <c r="A211" s="63">
        <v>184</v>
      </c>
      <c r="B211" s="64" t="s">
        <v>197</v>
      </c>
      <c r="C211" s="65">
        <v>52.6</v>
      </c>
      <c r="D211" s="66">
        <f t="shared" si="37"/>
        <v>4.6118909629730004E-3</v>
      </c>
      <c r="E211" s="65">
        <v>1970.2</v>
      </c>
      <c r="F211" s="44">
        <v>2305.9</v>
      </c>
      <c r="G211" s="44"/>
      <c r="H211" s="44">
        <f t="shared" si="33"/>
        <v>4276.1000000000004</v>
      </c>
      <c r="I211" s="52">
        <v>1060.7</v>
      </c>
      <c r="J211" s="52">
        <v>1060.7</v>
      </c>
      <c r="K211" s="41"/>
      <c r="L211" s="42"/>
      <c r="M211" s="42"/>
      <c r="N211" s="42"/>
    </row>
    <row r="212" spans="1:14" s="43" customFormat="1" ht="15.75" x14ac:dyDescent="0.2">
      <c r="A212" s="63">
        <v>185</v>
      </c>
      <c r="B212" s="64" t="s">
        <v>198</v>
      </c>
      <c r="C212" s="65">
        <v>25.6</v>
      </c>
      <c r="D212" s="66">
        <f t="shared" si="37"/>
        <v>2.2445705066940001E-3</v>
      </c>
      <c r="E212" s="65">
        <v>0</v>
      </c>
      <c r="F212" s="44">
        <v>1122.3</v>
      </c>
      <c r="G212" s="44">
        <v>-1122.3</v>
      </c>
      <c r="H212" s="44">
        <f t="shared" si="33"/>
        <v>0</v>
      </c>
      <c r="I212" s="52">
        <v>516.29999999999995</v>
      </c>
      <c r="J212" s="52">
        <v>516.29999999999995</v>
      </c>
      <c r="K212" s="41"/>
      <c r="L212" s="42"/>
      <c r="M212" s="42"/>
      <c r="N212" s="42"/>
    </row>
    <row r="213" spans="1:14" s="43" customFormat="1" ht="15.75" x14ac:dyDescent="0.2">
      <c r="A213" s="63">
        <v>186</v>
      </c>
      <c r="B213" s="64" t="s">
        <v>199</v>
      </c>
      <c r="C213" s="65">
        <v>19.5</v>
      </c>
      <c r="D213" s="66">
        <f t="shared" si="37"/>
        <v>1.7097314406460001E-3</v>
      </c>
      <c r="E213" s="65">
        <v>0</v>
      </c>
      <c r="F213" s="44">
        <v>854.9</v>
      </c>
      <c r="G213" s="44">
        <v>-854.9</v>
      </c>
      <c r="H213" s="44">
        <f t="shared" si="33"/>
        <v>0</v>
      </c>
      <c r="I213" s="52">
        <v>393.2</v>
      </c>
      <c r="J213" s="52">
        <v>393.2</v>
      </c>
      <c r="K213" s="41"/>
      <c r="L213" s="42"/>
      <c r="M213" s="42"/>
      <c r="N213" s="42"/>
    </row>
    <row r="214" spans="1:14" s="43" customFormat="1" ht="15.75" x14ac:dyDescent="0.2">
      <c r="A214" s="63">
        <v>187</v>
      </c>
      <c r="B214" s="64" t="s">
        <v>200</v>
      </c>
      <c r="C214" s="65">
        <v>28.7</v>
      </c>
      <c r="D214" s="66">
        <f t="shared" si="37"/>
        <v>2.5163739664890001E-3</v>
      </c>
      <c r="E214" s="65">
        <v>0</v>
      </c>
      <c r="F214" s="44">
        <v>1258.2</v>
      </c>
      <c r="G214" s="44">
        <v>1977.1999999999998</v>
      </c>
      <c r="H214" s="44">
        <f t="shared" si="33"/>
        <v>3235.3999999999996</v>
      </c>
      <c r="I214" s="52">
        <v>578.79999999999995</v>
      </c>
      <c r="J214" s="52">
        <v>578.79999999999995</v>
      </c>
      <c r="K214" s="41"/>
      <c r="L214" s="42"/>
      <c r="M214" s="42"/>
      <c r="N214" s="42"/>
    </row>
    <row r="215" spans="1:14" s="43" customFormat="1" ht="15.75" x14ac:dyDescent="0.2">
      <c r="A215" s="63">
        <v>188</v>
      </c>
      <c r="B215" s="64" t="s">
        <v>201</v>
      </c>
      <c r="C215" s="65">
        <v>13.5</v>
      </c>
      <c r="D215" s="66">
        <f t="shared" si="37"/>
        <v>1.18366022814E-3</v>
      </c>
      <c r="E215" s="65">
        <v>0</v>
      </c>
      <c r="F215" s="44">
        <v>591.79999999999995</v>
      </c>
      <c r="G215" s="44">
        <v>-591.79999999999995</v>
      </c>
      <c r="H215" s="44">
        <f t="shared" si="33"/>
        <v>0</v>
      </c>
      <c r="I215" s="52">
        <v>272.3</v>
      </c>
      <c r="J215" s="52">
        <v>272.3</v>
      </c>
      <c r="K215" s="41"/>
      <c r="L215" s="42"/>
      <c r="M215" s="42"/>
      <c r="N215" s="42"/>
    </row>
    <row r="216" spans="1:14" s="43" customFormat="1" ht="15.75" x14ac:dyDescent="0.2">
      <c r="A216" s="63">
        <v>189</v>
      </c>
      <c r="B216" s="64" t="s">
        <v>202</v>
      </c>
      <c r="C216" s="65">
        <v>153.6</v>
      </c>
      <c r="D216" s="66">
        <f t="shared" si="37"/>
        <v>1.3467423040166E-2</v>
      </c>
      <c r="E216" s="65">
        <v>3097.5</v>
      </c>
      <c r="F216" s="44">
        <v>6733.7</v>
      </c>
      <c r="G216" s="44">
        <v>7873.5</v>
      </c>
      <c r="H216" s="44">
        <f t="shared" si="33"/>
        <v>17704.7</v>
      </c>
      <c r="I216" s="52">
        <v>3097.5</v>
      </c>
      <c r="J216" s="52">
        <v>3097.5</v>
      </c>
      <c r="K216" s="41"/>
      <c r="L216" s="42"/>
      <c r="M216" s="42"/>
      <c r="N216" s="42"/>
    </row>
    <row r="217" spans="1:14" s="43" customFormat="1" ht="15.75" x14ac:dyDescent="0.2">
      <c r="A217" s="63">
        <v>190</v>
      </c>
      <c r="B217" s="64" t="s">
        <v>203</v>
      </c>
      <c r="C217" s="65">
        <v>58.5</v>
      </c>
      <c r="D217" s="66">
        <f t="shared" si="37"/>
        <v>5.1291943219379998E-3</v>
      </c>
      <c r="E217" s="65">
        <v>1179.7</v>
      </c>
      <c r="F217" s="44">
        <v>2564.6</v>
      </c>
      <c r="G217" s="44"/>
      <c r="H217" s="44">
        <f t="shared" si="33"/>
        <v>3744.3</v>
      </c>
      <c r="I217" s="52">
        <v>1179.7</v>
      </c>
      <c r="J217" s="52">
        <v>1179.7</v>
      </c>
      <c r="K217" s="41"/>
      <c r="L217" s="42"/>
      <c r="M217" s="42"/>
      <c r="N217" s="42"/>
    </row>
    <row r="218" spans="1:14" s="43" customFormat="1" ht="15.75" x14ac:dyDescent="0.2">
      <c r="A218" s="63">
        <v>191</v>
      </c>
      <c r="B218" s="64" t="s">
        <v>204</v>
      </c>
      <c r="C218" s="65">
        <v>41.8</v>
      </c>
      <c r="D218" s="66">
        <f t="shared" si="37"/>
        <v>3.6649627804620001E-3</v>
      </c>
      <c r="E218" s="65">
        <v>0</v>
      </c>
      <c r="F218" s="44">
        <v>1832.5</v>
      </c>
      <c r="G218" s="44">
        <v>591.79999999999995</v>
      </c>
      <c r="H218" s="44">
        <f t="shared" si="33"/>
        <v>2424.3000000000002</v>
      </c>
      <c r="I218" s="52">
        <v>843</v>
      </c>
      <c r="J218" s="52">
        <v>843</v>
      </c>
      <c r="K218" s="41"/>
      <c r="L218" s="42"/>
      <c r="M218" s="42"/>
      <c r="N218" s="42"/>
    </row>
    <row r="219" spans="1:14" s="40" customFormat="1" ht="15.75" x14ac:dyDescent="0.2">
      <c r="A219" s="92"/>
      <c r="B219" s="92" t="s">
        <v>205</v>
      </c>
      <c r="C219" s="65">
        <f>SUM(C220:C233)</f>
        <v>673.19999999999993</v>
      </c>
      <c r="D219" s="65">
        <f t="shared" ref="D219:H219" si="38">SUM(D220:D233)</f>
        <v>5.9025190043225005E-2</v>
      </c>
      <c r="E219" s="65">
        <v>13576</v>
      </c>
      <c r="F219" s="44">
        <f t="shared" si="38"/>
        <v>29512.5</v>
      </c>
      <c r="G219" s="44">
        <v>0</v>
      </c>
      <c r="H219" s="44">
        <f t="shared" si="38"/>
        <v>43088.500000000007</v>
      </c>
      <c r="I219" s="44">
        <v>13576</v>
      </c>
      <c r="J219" s="44">
        <v>13576</v>
      </c>
      <c r="K219" s="38"/>
      <c r="L219" s="39"/>
      <c r="M219" s="39"/>
      <c r="N219" s="39"/>
    </row>
    <row r="220" spans="1:14" s="46" customFormat="1" ht="15.75" x14ac:dyDescent="0.2">
      <c r="A220" s="63">
        <v>192</v>
      </c>
      <c r="B220" s="64" t="s">
        <v>205</v>
      </c>
      <c r="C220" s="65">
        <v>0</v>
      </c>
      <c r="D220" s="66">
        <f>ROUND(C220/11405.3,15)</f>
        <v>0</v>
      </c>
      <c r="E220" s="65">
        <v>0</v>
      </c>
      <c r="F220" s="44">
        <v>0</v>
      </c>
      <c r="G220" s="44"/>
      <c r="H220" s="44">
        <f t="shared" si="33"/>
        <v>0</v>
      </c>
      <c r="I220" s="52">
        <v>0</v>
      </c>
      <c r="J220" s="52">
        <v>0</v>
      </c>
      <c r="K220" s="41"/>
      <c r="L220" s="45"/>
      <c r="M220" s="45"/>
      <c r="N220" s="45"/>
    </row>
    <row r="221" spans="1:14" s="43" customFormat="1" ht="15.75" x14ac:dyDescent="0.2">
      <c r="A221" s="63">
        <v>193</v>
      </c>
      <c r="B221" s="64" t="s">
        <v>206</v>
      </c>
      <c r="C221" s="65">
        <v>40.799999999999997</v>
      </c>
      <c r="D221" s="66">
        <f t="shared" ref="D221:D233" si="39">ROUND(C221/11405.3,15)</f>
        <v>3.5772842450439999E-3</v>
      </c>
      <c r="E221" s="65">
        <v>822.8</v>
      </c>
      <c r="F221" s="44">
        <v>1788.6</v>
      </c>
      <c r="G221" s="44"/>
      <c r="H221" s="44">
        <f t="shared" si="33"/>
        <v>2611.3999999999996</v>
      </c>
      <c r="I221" s="52">
        <v>822.8</v>
      </c>
      <c r="J221" s="52">
        <v>822.8</v>
      </c>
      <c r="K221" s="41"/>
      <c r="L221" s="42"/>
      <c r="M221" s="42"/>
      <c r="N221" s="42"/>
    </row>
    <row r="222" spans="1:14" s="43" customFormat="1" ht="15.75" x14ac:dyDescent="0.2">
      <c r="A222" s="63">
        <v>194</v>
      </c>
      <c r="B222" s="64" t="s">
        <v>207</v>
      </c>
      <c r="C222" s="65">
        <v>41.2</v>
      </c>
      <c r="D222" s="66">
        <f t="shared" si="39"/>
        <v>3.6123556592109998E-3</v>
      </c>
      <c r="E222" s="65">
        <v>830.9</v>
      </c>
      <c r="F222" s="44">
        <v>1806.2</v>
      </c>
      <c r="G222" s="44"/>
      <c r="H222" s="44">
        <f t="shared" si="33"/>
        <v>2637.1</v>
      </c>
      <c r="I222" s="52">
        <v>830.9</v>
      </c>
      <c r="J222" s="52">
        <v>830.9</v>
      </c>
      <c r="K222" s="41"/>
      <c r="L222" s="42"/>
      <c r="M222" s="42"/>
      <c r="N222" s="42"/>
    </row>
    <row r="223" spans="1:14" s="43" customFormat="1" ht="15.75" x14ac:dyDescent="0.2">
      <c r="A223" s="63">
        <v>195</v>
      </c>
      <c r="B223" s="64" t="s">
        <v>208</v>
      </c>
      <c r="C223" s="65">
        <v>92.7</v>
      </c>
      <c r="D223" s="66">
        <f t="shared" si="39"/>
        <v>8.1278002332249993E-3</v>
      </c>
      <c r="E223" s="65">
        <v>1869.4</v>
      </c>
      <c r="F223" s="44">
        <v>4063.9</v>
      </c>
      <c r="G223" s="44"/>
      <c r="H223" s="44">
        <f t="shared" si="33"/>
        <v>5933.3</v>
      </c>
      <c r="I223" s="52">
        <v>1869.4</v>
      </c>
      <c r="J223" s="52">
        <v>1869.4</v>
      </c>
      <c r="K223" s="41"/>
      <c r="L223" s="42"/>
      <c r="M223" s="42"/>
      <c r="N223" s="42"/>
    </row>
    <row r="224" spans="1:14" s="43" customFormat="1" ht="15.75" x14ac:dyDescent="0.2">
      <c r="A224" s="63">
        <v>196</v>
      </c>
      <c r="B224" s="64" t="s">
        <v>171</v>
      </c>
      <c r="C224" s="65">
        <v>36.5</v>
      </c>
      <c r="D224" s="66">
        <f t="shared" si="39"/>
        <v>3.200266542748E-3</v>
      </c>
      <c r="E224" s="65">
        <v>736.1</v>
      </c>
      <c r="F224" s="44">
        <v>1600.1</v>
      </c>
      <c r="G224" s="44"/>
      <c r="H224" s="44">
        <f t="shared" si="33"/>
        <v>2336.1999999999998</v>
      </c>
      <c r="I224" s="52">
        <v>736.1</v>
      </c>
      <c r="J224" s="52">
        <v>736.1</v>
      </c>
      <c r="K224" s="41"/>
      <c r="L224" s="42"/>
      <c r="M224" s="42"/>
      <c r="N224" s="42"/>
    </row>
    <row r="225" spans="1:14" s="43" customFormat="1" ht="15.75" x14ac:dyDescent="0.2">
      <c r="A225" s="63">
        <v>197</v>
      </c>
      <c r="B225" s="64" t="s">
        <v>209</v>
      </c>
      <c r="C225" s="65">
        <v>23.4</v>
      </c>
      <c r="D225" s="66">
        <f t="shared" si="39"/>
        <v>2.051677728775E-3</v>
      </c>
      <c r="E225" s="65">
        <v>471.9</v>
      </c>
      <c r="F225" s="44">
        <v>1025.8</v>
      </c>
      <c r="G225" s="44"/>
      <c r="H225" s="44">
        <f t="shared" si="33"/>
        <v>1497.6999999999998</v>
      </c>
      <c r="I225" s="52">
        <v>471.9</v>
      </c>
      <c r="J225" s="52">
        <v>471.9</v>
      </c>
      <c r="K225" s="41"/>
      <c r="L225" s="42"/>
      <c r="M225" s="42"/>
      <c r="N225" s="42"/>
    </row>
    <row r="226" spans="1:14" s="43" customFormat="1" ht="18" customHeight="1" x14ac:dyDescent="0.2">
      <c r="A226" s="63">
        <v>198</v>
      </c>
      <c r="B226" s="64" t="s">
        <v>210</v>
      </c>
      <c r="C226" s="65">
        <v>23.4</v>
      </c>
      <c r="D226" s="66">
        <f t="shared" si="39"/>
        <v>2.051677728775E-3</v>
      </c>
      <c r="E226" s="65">
        <v>471.9</v>
      </c>
      <c r="F226" s="44">
        <v>1025.8</v>
      </c>
      <c r="G226" s="44"/>
      <c r="H226" s="44">
        <f t="shared" si="33"/>
        <v>1497.6999999999998</v>
      </c>
      <c r="I226" s="52">
        <v>471.9</v>
      </c>
      <c r="J226" s="52">
        <v>471.9</v>
      </c>
      <c r="K226" s="41"/>
      <c r="L226" s="42"/>
      <c r="M226" s="42"/>
      <c r="N226" s="42"/>
    </row>
    <row r="227" spans="1:14" s="43" customFormat="1" ht="18" customHeight="1" x14ac:dyDescent="0.2">
      <c r="A227" s="63">
        <v>199</v>
      </c>
      <c r="B227" s="64" t="s">
        <v>211</v>
      </c>
      <c r="C227" s="65">
        <v>19</v>
      </c>
      <c r="D227" s="66">
        <f t="shared" si="39"/>
        <v>1.665892172937E-3</v>
      </c>
      <c r="E227" s="65">
        <v>383.2</v>
      </c>
      <c r="F227" s="44">
        <v>832.9</v>
      </c>
      <c r="G227" s="44"/>
      <c r="H227" s="44">
        <f t="shared" si="33"/>
        <v>1216.0999999999999</v>
      </c>
      <c r="I227" s="52">
        <v>383.2</v>
      </c>
      <c r="J227" s="52">
        <v>383.2</v>
      </c>
      <c r="K227" s="41"/>
      <c r="L227" s="42"/>
      <c r="M227" s="42"/>
      <c r="N227" s="42"/>
    </row>
    <row r="228" spans="1:14" s="43" customFormat="1" ht="15.75" x14ac:dyDescent="0.2">
      <c r="A228" s="63">
        <v>200</v>
      </c>
      <c r="B228" s="64" t="s">
        <v>212</v>
      </c>
      <c r="C228" s="65">
        <v>181.3</v>
      </c>
      <c r="D228" s="66">
        <f t="shared" si="39"/>
        <v>1.5896118471237002E-2</v>
      </c>
      <c r="E228" s="65">
        <v>3656.1</v>
      </c>
      <c r="F228" s="44">
        <v>7948.1</v>
      </c>
      <c r="G228" s="44"/>
      <c r="H228" s="44">
        <f t="shared" si="33"/>
        <v>11604.2</v>
      </c>
      <c r="I228" s="52">
        <v>3656.1</v>
      </c>
      <c r="J228" s="52">
        <v>3656.1</v>
      </c>
      <c r="K228" s="41"/>
      <c r="L228" s="42"/>
      <c r="M228" s="42"/>
      <c r="N228" s="42"/>
    </row>
    <row r="229" spans="1:14" s="43" customFormat="1" ht="15.75" x14ac:dyDescent="0.2">
      <c r="A229" s="63">
        <v>201</v>
      </c>
      <c r="B229" s="64" t="s">
        <v>213</v>
      </c>
      <c r="C229" s="65">
        <v>32.799999999999997</v>
      </c>
      <c r="D229" s="66">
        <f t="shared" si="39"/>
        <v>2.8758559617019998E-3</v>
      </c>
      <c r="E229" s="65">
        <v>661.5</v>
      </c>
      <c r="F229" s="44">
        <v>1437.9</v>
      </c>
      <c r="G229" s="44"/>
      <c r="H229" s="44">
        <f t="shared" si="33"/>
        <v>2099.4</v>
      </c>
      <c r="I229" s="52">
        <v>661.5</v>
      </c>
      <c r="J229" s="52">
        <v>661.5</v>
      </c>
      <c r="K229" s="41"/>
      <c r="L229" s="42"/>
      <c r="M229" s="42"/>
      <c r="N229" s="42"/>
    </row>
    <row r="230" spans="1:14" s="43" customFormat="1" ht="15.75" x14ac:dyDescent="0.2">
      <c r="A230" s="63">
        <v>202</v>
      </c>
      <c r="B230" s="64" t="s">
        <v>214</v>
      </c>
      <c r="C230" s="65">
        <v>97.3</v>
      </c>
      <c r="D230" s="66">
        <f t="shared" si="39"/>
        <v>8.5311214961469994E-3</v>
      </c>
      <c r="E230" s="65">
        <v>1962.2</v>
      </c>
      <c r="F230" s="44">
        <v>4265.6000000000004</v>
      </c>
      <c r="G230" s="44"/>
      <c r="H230" s="44">
        <f t="shared" si="33"/>
        <v>6227.8</v>
      </c>
      <c r="I230" s="52">
        <v>1962.2</v>
      </c>
      <c r="J230" s="52">
        <v>1962.2</v>
      </c>
      <c r="K230" s="41"/>
      <c r="L230" s="42"/>
      <c r="M230" s="42"/>
      <c r="N230" s="42"/>
    </row>
    <row r="231" spans="1:14" s="43" customFormat="1" ht="15.75" x14ac:dyDescent="0.2">
      <c r="A231" s="63">
        <v>203</v>
      </c>
      <c r="B231" s="64" t="s">
        <v>215</v>
      </c>
      <c r="C231" s="65">
        <v>32.200000000000003</v>
      </c>
      <c r="D231" s="66">
        <f t="shared" si="39"/>
        <v>2.823248840451E-3</v>
      </c>
      <c r="E231" s="65">
        <v>649.29999999999995</v>
      </c>
      <c r="F231" s="44">
        <v>1411.6</v>
      </c>
      <c r="G231" s="44"/>
      <c r="H231" s="44">
        <f t="shared" si="33"/>
        <v>2060.8999999999996</v>
      </c>
      <c r="I231" s="52">
        <v>649.29999999999995</v>
      </c>
      <c r="J231" s="52">
        <v>649.29999999999995</v>
      </c>
      <c r="K231" s="41"/>
      <c r="L231" s="42"/>
      <c r="M231" s="42"/>
      <c r="N231" s="42"/>
    </row>
    <row r="232" spans="1:14" s="43" customFormat="1" ht="15.75" x14ac:dyDescent="0.2">
      <c r="A232" s="63">
        <v>204</v>
      </c>
      <c r="B232" s="64" t="s">
        <v>216</v>
      </c>
      <c r="C232" s="65">
        <v>16.3</v>
      </c>
      <c r="D232" s="66">
        <f t="shared" si="39"/>
        <v>1.429160127309E-3</v>
      </c>
      <c r="E232" s="65">
        <v>328.7</v>
      </c>
      <c r="F232" s="44">
        <v>714.6</v>
      </c>
      <c r="G232" s="44"/>
      <c r="H232" s="44">
        <f t="shared" si="33"/>
        <v>1043.3</v>
      </c>
      <c r="I232" s="52">
        <v>328.7</v>
      </c>
      <c r="J232" s="52">
        <v>328.7</v>
      </c>
      <c r="K232" s="41"/>
      <c r="L232" s="42"/>
      <c r="M232" s="42"/>
      <c r="N232" s="42"/>
    </row>
    <row r="233" spans="1:14" s="43" customFormat="1" ht="15.75" x14ac:dyDescent="0.2">
      <c r="A233" s="63">
        <v>205</v>
      </c>
      <c r="B233" s="64" t="s">
        <v>217</v>
      </c>
      <c r="C233" s="65">
        <v>36.299999999999997</v>
      </c>
      <c r="D233" s="66">
        <f t="shared" si="39"/>
        <v>3.1827308356640002E-3</v>
      </c>
      <c r="E233" s="65">
        <v>732</v>
      </c>
      <c r="F233" s="44">
        <v>1591.4</v>
      </c>
      <c r="G233" s="44"/>
      <c r="H233" s="44">
        <f t="shared" si="33"/>
        <v>2323.4</v>
      </c>
      <c r="I233" s="52">
        <v>732</v>
      </c>
      <c r="J233" s="52">
        <v>732</v>
      </c>
      <c r="K233" s="41"/>
      <c r="L233" s="42"/>
      <c r="M233" s="42"/>
      <c r="N233" s="42"/>
    </row>
    <row r="234" spans="1:14" s="40" customFormat="1" ht="15.75" x14ac:dyDescent="0.25">
      <c r="A234" s="94"/>
      <c r="B234" s="95" t="s">
        <v>218</v>
      </c>
      <c r="C234" s="96">
        <f>C219+C208+C199+C183+C176+C160+C143+C136+C123+C115+C102+C83+C69+C48+C31+C22+C13+C11</f>
        <v>11405.299999999997</v>
      </c>
      <c r="D234" s="97">
        <f t="shared" ref="D234:H234" si="40">D219+D208+D199+D183+D176+D160+D143+D136+D123+D115+D102+D83+D69+D48+D31+D22+D13+D11</f>
        <v>0.99999999999999878</v>
      </c>
      <c r="E234" s="96">
        <f t="shared" si="40"/>
        <v>230000.00000000003</v>
      </c>
      <c r="F234" s="98">
        <f t="shared" si="40"/>
        <v>500000</v>
      </c>
      <c r="G234" s="98"/>
      <c r="H234" s="98">
        <f t="shared" si="40"/>
        <v>730000.00000000012</v>
      </c>
      <c r="I234" s="98">
        <v>230000.00000000003</v>
      </c>
      <c r="J234" s="98">
        <v>230000.00000000003</v>
      </c>
      <c r="K234" s="69"/>
      <c r="L234" s="70"/>
      <c r="M234" s="39"/>
      <c r="N234" s="39"/>
    </row>
    <row r="235" spans="1:14" s="1" customFormat="1" ht="15.75" x14ac:dyDescent="0.25">
      <c r="A235" s="71"/>
      <c r="B235" s="72"/>
      <c r="C235" s="73"/>
      <c r="D235" s="74"/>
      <c r="E235" s="75"/>
      <c r="F235" s="76"/>
      <c r="G235" s="76"/>
      <c r="H235" s="76"/>
      <c r="I235" s="77"/>
      <c r="J235" s="77"/>
      <c r="K235" s="78"/>
      <c r="L235" s="79"/>
      <c r="M235" s="8"/>
      <c r="N235" s="8"/>
    </row>
    <row r="236" spans="1:14" x14ac:dyDescent="0.2">
      <c r="C236" s="80"/>
    </row>
    <row r="237" spans="1:14" x14ac:dyDescent="0.2">
      <c r="K237" s="84"/>
    </row>
    <row r="238" spans="1:14" x14ac:dyDescent="0.2">
      <c r="C238" s="80"/>
    </row>
    <row r="239" spans="1:14" x14ac:dyDescent="0.2">
      <c r="C239" s="85"/>
    </row>
    <row r="240" spans="1:14" ht="31.5" customHeight="1" x14ac:dyDescent="0.2">
      <c r="K240" s="86"/>
    </row>
  </sheetData>
  <mergeCells count="5">
    <mergeCell ref="H1:J1"/>
    <mergeCell ref="A3:I3"/>
    <mergeCell ref="A4:I4"/>
    <mergeCell ref="A5:I5"/>
    <mergeCell ref="F8:I8"/>
  </mergeCells>
  <printOptions horizontalCentered="1"/>
  <pageMargins left="0.19685039370078741" right="0.19685039370078741" top="0.78740157480314965" bottom="0.39370078740157483" header="0" footer="0"/>
  <pageSetup paperSize="9" scale="7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view="pageBreakPreview" topLeftCell="A211" zoomScaleNormal="130" zoomScaleSheetLayoutView="100" workbookViewId="0">
      <selection activeCell="G228" sqref="G228"/>
    </sheetView>
  </sheetViews>
  <sheetFormatPr defaultRowHeight="15.75" x14ac:dyDescent="0.25"/>
  <cols>
    <col min="1" max="1" width="7.28515625" style="119" customWidth="1"/>
    <col min="2" max="2" width="42" style="119" customWidth="1"/>
    <col min="3" max="3" width="16.28515625" style="124" customWidth="1"/>
    <col min="4" max="4" width="17.42578125" style="132" customWidth="1"/>
    <col min="5" max="5" width="16.28515625" style="132" customWidth="1"/>
    <col min="6" max="6" width="16.42578125" style="82" customWidth="1"/>
    <col min="7" max="7" width="27.28515625" style="14" customWidth="1"/>
    <col min="8" max="8" width="22.28515625" style="14" customWidth="1"/>
    <col min="9" max="9" width="19" style="14" customWidth="1"/>
    <col min="10" max="16384" width="9.140625" style="15"/>
  </cols>
  <sheetData>
    <row r="1" spans="1:9" x14ac:dyDescent="0.25">
      <c r="C1" s="120"/>
      <c r="D1" s="99" t="s">
        <v>222</v>
      </c>
      <c r="E1" s="99"/>
    </row>
    <row r="2" spans="1:9" ht="15" customHeight="1" x14ac:dyDescent="0.25">
      <c r="C2" s="120"/>
      <c r="D2" s="100" t="s">
        <v>223</v>
      </c>
      <c r="E2" s="121"/>
    </row>
    <row r="3" spans="1:9" ht="18" customHeight="1" x14ac:dyDescent="0.25">
      <c r="C3" s="120"/>
      <c r="D3" s="101" t="s">
        <v>224</v>
      </c>
      <c r="E3" s="122"/>
    </row>
    <row r="4" spans="1:9" s="1" customFormat="1" ht="31.5" customHeight="1" x14ac:dyDescent="0.25">
      <c r="A4" s="119"/>
      <c r="B4" s="119"/>
      <c r="C4" s="119"/>
      <c r="D4" s="102" t="s">
        <v>221</v>
      </c>
      <c r="E4" s="123"/>
      <c r="F4" s="7"/>
      <c r="G4" s="8"/>
      <c r="H4" s="8"/>
      <c r="I4" s="8"/>
    </row>
    <row r="5" spans="1:9" s="1" customFormat="1" ht="17.25" customHeight="1" x14ac:dyDescent="0.25">
      <c r="A5" s="119"/>
      <c r="B5" s="119"/>
      <c r="C5" s="124"/>
      <c r="D5" s="125"/>
      <c r="E5" s="126"/>
      <c r="F5" s="7"/>
      <c r="G5" s="8"/>
      <c r="H5" s="8"/>
      <c r="I5" s="8"/>
    </row>
    <row r="6" spans="1:9" s="1" customFormat="1" ht="20.25" customHeight="1" x14ac:dyDescent="0.25">
      <c r="A6" s="10" t="s">
        <v>225</v>
      </c>
      <c r="B6" s="127"/>
      <c r="C6" s="127"/>
      <c r="D6" s="128"/>
      <c r="E6" s="129"/>
      <c r="F6" s="7"/>
      <c r="G6" s="8"/>
      <c r="H6" s="8"/>
      <c r="I6" s="8"/>
    </row>
    <row r="7" spans="1:9" ht="66.75" customHeight="1" x14ac:dyDescent="0.25">
      <c r="A7" s="10" t="s">
        <v>231</v>
      </c>
      <c r="B7" s="112"/>
      <c r="C7" s="112"/>
      <c r="D7" s="113"/>
      <c r="E7" s="129"/>
      <c r="F7" s="13"/>
    </row>
    <row r="8" spans="1:9" ht="7.5" customHeight="1" x14ac:dyDescent="0.25">
      <c r="A8" s="16"/>
      <c r="B8" s="130"/>
      <c r="C8" s="130"/>
      <c r="D8" s="130"/>
      <c r="E8" s="131"/>
      <c r="F8" s="13"/>
    </row>
    <row r="9" spans="1:9" ht="15" customHeight="1" x14ac:dyDescent="0.25">
      <c r="A9" s="103" t="s">
        <v>5</v>
      </c>
      <c r="B9" s="104" t="s">
        <v>6</v>
      </c>
      <c r="C9" s="105" t="s">
        <v>229</v>
      </c>
      <c r="D9" s="114"/>
      <c r="E9" s="115"/>
      <c r="F9" s="32"/>
    </row>
    <row r="10" spans="1:9" ht="16.5" customHeight="1" x14ac:dyDescent="0.2">
      <c r="A10" s="106"/>
      <c r="B10" s="107"/>
      <c r="C10" s="108" t="s">
        <v>230</v>
      </c>
      <c r="D10" s="116"/>
      <c r="E10" s="117"/>
      <c r="F10" s="32"/>
    </row>
    <row r="11" spans="1:9" ht="21" customHeight="1" x14ac:dyDescent="0.2">
      <c r="A11" s="118"/>
      <c r="B11" s="118"/>
      <c r="C11" s="109" t="s">
        <v>226</v>
      </c>
      <c r="D11" s="109" t="s">
        <v>227</v>
      </c>
      <c r="E11" s="109" t="s">
        <v>228</v>
      </c>
      <c r="F11" s="32"/>
    </row>
    <row r="12" spans="1:9" s="37" customFormat="1" x14ac:dyDescent="0.2">
      <c r="A12" s="110">
        <v>1</v>
      </c>
      <c r="B12" s="110">
        <v>2</v>
      </c>
      <c r="C12" s="110">
        <v>8</v>
      </c>
      <c r="D12" s="111">
        <v>9</v>
      </c>
      <c r="E12" s="110">
        <v>10</v>
      </c>
      <c r="F12" s="35"/>
      <c r="G12" s="36"/>
      <c r="H12" s="36"/>
      <c r="I12" s="36"/>
    </row>
    <row r="13" spans="1:9" s="40" customFormat="1" x14ac:dyDescent="0.2">
      <c r="A13" s="63">
        <v>1</v>
      </c>
      <c r="B13" s="64" t="s">
        <v>16</v>
      </c>
      <c r="C13" s="65"/>
      <c r="D13" s="44"/>
      <c r="E13" s="44"/>
      <c r="F13" s="38"/>
      <c r="G13" s="39"/>
      <c r="H13" s="89"/>
      <c r="I13" s="39"/>
    </row>
    <row r="14" spans="1:9" s="43" customFormat="1" ht="17.25" customHeight="1" x14ac:dyDescent="0.2">
      <c r="A14" s="63" t="s">
        <v>232</v>
      </c>
      <c r="B14" s="64" t="s">
        <v>16</v>
      </c>
      <c r="C14" s="65">
        <v>16861.400000000001</v>
      </c>
      <c r="D14" s="52">
        <v>6549.9</v>
      </c>
      <c r="E14" s="52">
        <v>6549.9</v>
      </c>
      <c r="F14" s="41"/>
      <c r="G14" s="42"/>
      <c r="H14" s="42"/>
      <c r="I14" s="42"/>
    </row>
    <row r="15" spans="1:9" s="43" customFormat="1" x14ac:dyDescent="0.2">
      <c r="A15" s="63" t="s">
        <v>233</v>
      </c>
      <c r="B15" s="64" t="s">
        <v>17</v>
      </c>
      <c r="C15" s="65">
        <v>8977.5</v>
      </c>
      <c r="D15" s="52">
        <v>1129.3</v>
      </c>
      <c r="E15" s="52">
        <v>1129.3</v>
      </c>
      <c r="F15" s="41"/>
      <c r="G15" s="42"/>
      <c r="H15" s="42"/>
      <c r="I15" s="42"/>
    </row>
    <row r="16" spans="1:9" s="43" customFormat="1" x14ac:dyDescent="0.2">
      <c r="A16" s="63" t="s">
        <v>234</v>
      </c>
      <c r="B16" s="64" t="s">
        <v>18</v>
      </c>
      <c r="C16" s="65">
        <v>1811.4</v>
      </c>
      <c r="D16" s="52">
        <v>570.70000000000005</v>
      </c>
      <c r="E16" s="52">
        <v>570.70000000000005</v>
      </c>
      <c r="F16" s="41"/>
      <c r="G16" s="42"/>
      <c r="H16" s="42"/>
      <c r="I16" s="42"/>
    </row>
    <row r="17" spans="1:9" s="43" customFormat="1" x14ac:dyDescent="0.2">
      <c r="A17" s="63" t="s">
        <v>235</v>
      </c>
      <c r="B17" s="64" t="s">
        <v>19</v>
      </c>
      <c r="C17" s="65">
        <v>0</v>
      </c>
      <c r="D17" s="52">
        <v>461.8</v>
      </c>
      <c r="E17" s="52">
        <v>461.8</v>
      </c>
      <c r="F17" s="41"/>
      <c r="G17" s="42"/>
      <c r="H17" s="42"/>
      <c r="I17" s="42"/>
    </row>
    <row r="18" spans="1:9" s="43" customFormat="1" ht="18.75" customHeight="1" x14ac:dyDescent="0.2">
      <c r="A18" s="63" t="s">
        <v>236</v>
      </c>
      <c r="B18" s="64" t="s">
        <v>20</v>
      </c>
      <c r="C18" s="65">
        <v>8730.4</v>
      </c>
      <c r="D18" s="52">
        <v>2750.7</v>
      </c>
      <c r="E18" s="52">
        <v>2750.7</v>
      </c>
      <c r="F18" s="41"/>
      <c r="G18" s="42"/>
      <c r="H18" s="42"/>
      <c r="I18" s="42"/>
    </row>
    <row r="19" spans="1:9" s="43" customFormat="1" x14ac:dyDescent="0.2">
      <c r="A19" s="63" t="s">
        <v>237</v>
      </c>
      <c r="B19" s="64" t="s">
        <v>21</v>
      </c>
      <c r="C19" s="65">
        <v>5357.2000000000007</v>
      </c>
      <c r="D19" s="52">
        <v>1687.9</v>
      </c>
      <c r="E19" s="52">
        <v>1687.9</v>
      </c>
      <c r="F19" s="41"/>
      <c r="G19" s="42"/>
      <c r="H19" s="42"/>
      <c r="I19" s="42"/>
    </row>
    <row r="20" spans="1:9" s="43" customFormat="1" x14ac:dyDescent="0.2">
      <c r="A20" s="63" t="s">
        <v>238</v>
      </c>
      <c r="B20" s="64" t="s">
        <v>22</v>
      </c>
      <c r="C20" s="65">
        <v>2797.1</v>
      </c>
      <c r="D20" s="52">
        <v>881.3</v>
      </c>
      <c r="E20" s="52">
        <v>881.3</v>
      </c>
      <c r="F20" s="41"/>
      <c r="G20" s="42"/>
      <c r="H20" s="42"/>
      <c r="I20" s="42"/>
    </row>
    <row r="21" spans="1:9" s="43" customFormat="1" x14ac:dyDescent="0.2">
      <c r="A21" s="63" t="s">
        <v>239</v>
      </c>
      <c r="B21" s="64" t="s">
        <v>23</v>
      </c>
      <c r="C21" s="65">
        <v>4083.5</v>
      </c>
      <c r="D21" s="52">
        <v>1286.5999999999999</v>
      </c>
      <c r="E21" s="52">
        <v>1286.5999999999999</v>
      </c>
      <c r="F21" s="41"/>
      <c r="G21" s="42"/>
      <c r="H21" s="42"/>
      <c r="I21" s="42"/>
    </row>
    <row r="22" spans="1:9" s="40" customFormat="1" ht="25.5" customHeight="1" x14ac:dyDescent="0.2">
      <c r="A22" s="63">
        <v>2</v>
      </c>
      <c r="B22" s="64" t="s">
        <v>24</v>
      </c>
      <c r="C22" s="65"/>
      <c r="D22" s="44"/>
      <c r="E22" s="44"/>
      <c r="F22" s="38"/>
      <c r="G22" s="39"/>
      <c r="H22" s="39"/>
      <c r="I22" s="39"/>
    </row>
    <row r="23" spans="1:9" s="43" customFormat="1" ht="19.5" customHeight="1" x14ac:dyDescent="0.2">
      <c r="A23" s="63" t="s">
        <v>241</v>
      </c>
      <c r="B23" s="64" t="s">
        <v>24</v>
      </c>
      <c r="C23" s="65">
        <v>6381.3</v>
      </c>
      <c r="D23" s="52">
        <v>2010.5</v>
      </c>
      <c r="E23" s="52">
        <v>2010.5</v>
      </c>
      <c r="F23" s="41"/>
      <c r="G23" s="42"/>
      <c r="H23" s="42"/>
      <c r="I23" s="42"/>
    </row>
    <row r="24" spans="1:9" s="43" customFormat="1" ht="20.25" customHeight="1" x14ac:dyDescent="0.2">
      <c r="A24" s="63" t="s">
        <v>242</v>
      </c>
      <c r="B24" s="64" t="s">
        <v>240</v>
      </c>
      <c r="C24" s="65">
        <v>2707.4</v>
      </c>
      <c r="D24" s="52">
        <v>853</v>
      </c>
      <c r="E24" s="52">
        <v>853</v>
      </c>
      <c r="F24" s="41"/>
      <c r="G24" s="42"/>
      <c r="H24" s="42"/>
      <c r="I24" s="42"/>
    </row>
    <row r="25" spans="1:9" s="43" customFormat="1" x14ac:dyDescent="0.2">
      <c r="A25" s="63" t="s">
        <v>243</v>
      </c>
      <c r="B25" s="64" t="s">
        <v>26</v>
      </c>
      <c r="C25" s="65">
        <v>5574.9</v>
      </c>
      <c r="D25" s="52">
        <v>1756.5</v>
      </c>
      <c r="E25" s="52">
        <v>1756.5</v>
      </c>
      <c r="F25" s="41"/>
      <c r="G25" s="42"/>
      <c r="H25" s="42"/>
      <c r="I25" s="42"/>
    </row>
    <row r="26" spans="1:9" s="43" customFormat="1" ht="19.5" customHeight="1" x14ac:dyDescent="0.2">
      <c r="A26" s="63" t="s">
        <v>244</v>
      </c>
      <c r="B26" s="64" t="s">
        <v>27</v>
      </c>
      <c r="C26" s="65">
        <v>1843.3999999999999</v>
      </c>
      <c r="D26" s="52">
        <v>580.79999999999995</v>
      </c>
      <c r="E26" s="52">
        <v>580.79999999999995</v>
      </c>
      <c r="F26" s="41"/>
      <c r="G26" s="42"/>
      <c r="H26" s="42"/>
      <c r="I26" s="42"/>
    </row>
    <row r="27" spans="1:9" s="43" customFormat="1" ht="18.75" customHeight="1" x14ac:dyDescent="0.2">
      <c r="A27" s="63" t="s">
        <v>245</v>
      </c>
      <c r="B27" s="64" t="s">
        <v>28</v>
      </c>
      <c r="C27" s="65">
        <v>3142.7</v>
      </c>
      <c r="D27" s="52">
        <v>990.2</v>
      </c>
      <c r="E27" s="52">
        <v>990.2</v>
      </c>
      <c r="F27" s="41"/>
      <c r="G27" s="42"/>
      <c r="H27" s="42"/>
      <c r="I27" s="42"/>
    </row>
    <row r="28" spans="1:9" s="43" customFormat="1" ht="21" customHeight="1" x14ac:dyDescent="0.2">
      <c r="A28" s="63" t="s">
        <v>246</v>
      </c>
      <c r="B28" s="64" t="s">
        <v>29</v>
      </c>
      <c r="C28" s="65">
        <v>2937.8</v>
      </c>
      <c r="D28" s="52">
        <v>925.6</v>
      </c>
      <c r="E28" s="52">
        <v>925.6</v>
      </c>
      <c r="F28" s="41"/>
      <c r="G28" s="42"/>
      <c r="H28" s="42"/>
      <c r="I28" s="42"/>
    </row>
    <row r="29" spans="1:9" s="43" customFormat="1" ht="17.25" customHeight="1" x14ac:dyDescent="0.2">
      <c r="A29" s="63" t="s">
        <v>247</v>
      </c>
      <c r="B29" s="64" t="s">
        <v>30</v>
      </c>
      <c r="C29" s="65">
        <v>2393.8000000000002</v>
      </c>
      <c r="D29" s="52">
        <v>754.2</v>
      </c>
      <c r="E29" s="52">
        <v>754.2</v>
      </c>
      <c r="F29" s="41"/>
      <c r="G29" s="42"/>
      <c r="H29" s="42"/>
      <c r="I29" s="42"/>
    </row>
    <row r="30" spans="1:9" s="43" customFormat="1" ht="19.5" customHeight="1" x14ac:dyDescent="0.2">
      <c r="A30" s="63" t="s">
        <v>248</v>
      </c>
      <c r="B30" s="64" t="s">
        <v>31</v>
      </c>
      <c r="C30" s="65">
        <v>1504.1</v>
      </c>
      <c r="D30" s="52">
        <v>473.9</v>
      </c>
      <c r="E30" s="52">
        <v>473.9</v>
      </c>
      <c r="F30" s="41"/>
      <c r="G30" s="42"/>
      <c r="H30" s="42"/>
      <c r="I30" s="42"/>
    </row>
    <row r="31" spans="1:9" s="40" customFormat="1" x14ac:dyDescent="0.2">
      <c r="A31" s="63">
        <v>3</v>
      </c>
      <c r="B31" s="64" t="s">
        <v>32</v>
      </c>
      <c r="C31" s="65"/>
      <c r="D31" s="44"/>
      <c r="E31" s="44"/>
      <c r="F31" s="38"/>
      <c r="G31" s="39"/>
      <c r="H31" s="39"/>
      <c r="I31" s="39"/>
    </row>
    <row r="32" spans="1:9" s="43" customFormat="1" x14ac:dyDescent="0.2">
      <c r="A32" s="63" t="s">
        <v>249</v>
      </c>
      <c r="B32" s="64" t="s">
        <v>32</v>
      </c>
      <c r="C32" s="65">
        <v>0</v>
      </c>
      <c r="D32" s="52">
        <v>22.2</v>
      </c>
      <c r="E32" s="52">
        <v>22.2</v>
      </c>
      <c r="F32" s="41"/>
      <c r="G32" s="42"/>
      <c r="H32" s="42"/>
      <c r="I32" s="42"/>
    </row>
    <row r="33" spans="1:9" s="43" customFormat="1" x14ac:dyDescent="0.2">
      <c r="A33" s="63" t="s">
        <v>250</v>
      </c>
      <c r="B33" s="64" t="s">
        <v>33</v>
      </c>
      <c r="C33" s="65">
        <v>1785.6999999999998</v>
      </c>
      <c r="D33" s="52">
        <v>562.6</v>
      </c>
      <c r="E33" s="52">
        <v>562.6</v>
      </c>
      <c r="F33" s="41"/>
      <c r="G33" s="42"/>
      <c r="H33" s="42"/>
      <c r="I33" s="42"/>
    </row>
    <row r="34" spans="1:9" s="43" customFormat="1" x14ac:dyDescent="0.2">
      <c r="A34" s="63" t="s">
        <v>251</v>
      </c>
      <c r="B34" s="64" t="s">
        <v>34</v>
      </c>
      <c r="C34" s="65">
        <v>9293.5</v>
      </c>
      <c r="D34" s="52">
        <v>2905.9</v>
      </c>
      <c r="E34" s="52">
        <v>2905.9</v>
      </c>
      <c r="F34" s="41"/>
      <c r="G34" s="42"/>
      <c r="H34" s="42"/>
      <c r="I34" s="42"/>
    </row>
    <row r="35" spans="1:9" s="43" customFormat="1" ht="18.75" customHeight="1" x14ac:dyDescent="0.2">
      <c r="A35" s="63" t="s">
        <v>252</v>
      </c>
      <c r="B35" s="64" t="s">
        <v>35</v>
      </c>
      <c r="C35" s="65">
        <v>915.3</v>
      </c>
      <c r="D35" s="52">
        <v>288.39999999999998</v>
      </c>
      <c r="E35" s="52">
        <v>288.39999999999998</v>
      </c>
      <c r="F35" s="41"/>
      <c r="G35" s="42"/>
      <c r="H35" s="42"/>
      <c r="I35" s="42"/>
    </row>
    <row r="36" spans="1:9" s="43" customFormat="1" x14ac:dyDescent="0.2">
      <c r="A36" s="63" t="s">
        <v>253</v>
      </c>
      <c r="B36" s="64" t="s">
        <v>36</v>
      </c>
      <c r="C36" s="65">
        <v>2240.1999999999998</v>
      </c>
      <c r="D36" s="52">
        <v>705.8</v>
      </c>
      <c r="E36" s="52">
        <v>705.8</v>
      </c>
      <c r="F36" s="41"/>
      <c r="G36" s="42"/>
      <c r="H36" s="42"/>
      <c r="I36" s="42"/>
    </row>
    <row r="37" spans="1:9" s="43" customFormat="1" ht="18.75" customHeight="1" x14ac:dyDescent="0.2">
      <c r="A37" s="63" t="s">
        <v>254</v>
      </c>
      <c r="B37" s="64" t="s">
        <v>37</v>
      </c>
      <c r="C37" s="65">
        <v>3033.9</v>
      </c>
      <c r="D37" s="52">
        <v>955.9</v>
      </c>
      <c r="E37" s="52">
        <v>955.9</v>
      </c>
      <c r="F37" s="41"/>
      <c r="G37" s="42"/>
      <c r="H37" s="42"/>
      <c r="I37" s="42"/>
    </row>
    <row r="38" spans="1:9" s="43" customFormat="1" ht="19.5" customHeight="1" x14ac:dyDescent="0.2">
      <c r="A38" s="63" t="s">
        <v>255</v>
      </c>
      <c r="B38" s="64" t="s">
        <v>38</v>
      </c>
      <c r="C38" s="65">
        <v>3206.6000000000004</v>
      </c>
      <c r="D38" s="52">
        <v>1010.3</v>
      </c>
      <c r="E38" s="52">
        <v>1010.3</v>
      </c>
      <c r="F38" s="41"/>
      <c r="G38" s="42"/>
      <c r="H38" s="42"/>
      <c r="I38" s="42"/>
    </row>
    <row r="39" spans="1:9" s="43" customFormat="1" x14ac:dyDescent="0.2">
      <c r="A39" s="63" t="s">
        <v>256</v>
      </c>
      <c r="B39" s="64" t="s">
        <v>39</v>
      </c>
      <c r="C39" s="65">
        <v>2285</v>
      </c>
      <c r="D39" s="52">
        <v>719.9</v>
      </c>
      <c r="E39" s="52">
        <v>719.9</v>
      </c>
      <c r="F39" s="41"/>
      <c r="G39" s="42"/>
      <c r="H39" s="42"/>
      <c r="I39" s="42"/>
    </row>
    <row r="40" spans="1:9" s="43" customFormat="1" x14ac:dyDescent="0.2">
      <c r="A40" s="63" t="s">
        <v>257</v>
      </c>
      <c r="B40" s="64" t="s">
        <v>40</v>
      </c>
      <c r="C40" s="65">
        <v>7501.5</v>
      </c>
      <c r="D40" s="52">
        <v>2363.5</v>
      </c>
      <c r="E40" s="52">
        <v>2363.5</v>
      </c>
      <c r="F40" s="41"/>
      <c r="G40" s="42"/>
      <c r="H40" s="42"/>
      <c r="I40" s="42"/>
    </row>
    <row r="41" spans="1:9" s="43" customFormat="1" x14ac:dyDescent="0.2">
      <c r="A41" s="63" t="s">
        <v>258</v>
      </c>
      <c r="B41" s="64" t="s">
        <v>41</v>
      </c>
      <c r="C41" s="65">
        <v>4057.9</v>
      </c>
      <c r="D41" s="52">
        <v>1278.5</v>
      </c>
      <c r="E41" s="52">
        <v>1278.5</v>
      </c>
      <c r="F41" s="41"/>
      <c r="G41" s="42"/>
      <c r="H41" s="42"/>
      <c r="I41" s="42"/>
    </row>
    <row r="42" spans="1:9" s="43" customFormat="1" x14ac:dyDescent="0.2">
      <c r="A42" s="63" t="s">
        <v>259</v>
      </c>
      <c r="B42" s="64" t="s">
        <v>42</v>
      </c>
      <c r="C42" s="65">
        <v>2547.4</v>
      </c>
      <c r="D42" s="52">
        <v>802.6</v>
      </c>
      <c r="E42" s="52">
        <v>802.6</v>
      </c>
      <c r="F42" s="41"/>
      <c r="G42" s="42"/>
      <c r="H42" s="42"/>
      <c r="I42" s="42"/>
    </row>
    <row r="43" spans="1:9" s="43" customFormat="1" x14ac:dyDescent="0.2">
      <c r="A43" s="63" t="s">
        <v>260</v>
      </c>
      <c r="B43" s="64" t="s">
        <v>43</v>
      </c>
      <c r="C43" s="65">
        <v>1708.9</v>
      </c>
      <c r="D43" s="52">
        <v>538.4</v>
      </c>
      <c r="E43" s="52">
        <v>538.4</v>
      </c>
      <c r="F43" s="41"/>
      <c r="G43" s="42"/>
      <c r="H43" s="42"/>
      <c r="I43" s="42"/>
    </row>
    <row r="44" spans="1:9" s="43" customFormat="1" x14ac:dyDescent="0.2">
      <c r="A44" s="63" t="s">
        <v>261</v>
      </c>
      <c r="B44" s="64" t="s">
        <v>44</v>
      </c>
      <c r="C44" s="65">
        <v>1600.2</v>
      </c>
      <c r="D44" s="52">
        <v>504.2</v>
      </c>
      <c r="E44" s="52">
        <v>504.2</v>
      </c>
      <c r="F44" s="41"/>
      <c r="G44" s="42"/>
      <c r="H44" s="42"/>
      <c r="I44" s="42"/>
    </row>
    <row r="45" spans="1:9" s="43" customFormat="1" x14ac:dyDescent="0.2">
      <c r="A45" s="63" t="s">
        <v>262</v>
      </c>
      <c r="B45" s="64" t="s">
        <v>45</v>
      </c>
      <c r="C45" s="65">
        <v>4819.6000000000004</v>
      </c>
      <c r="D45" s="52">
        <v>1518.5</v>
      </c>
      <c r="E45" s="52">
        <v>1518.5</v>
      </c>
      <c r="F45" s="41"/>
      <c r="G45" s="42"/>
      <c r="H45" s="42"/>
      <c r="I45" s="42"/>
    </row>
    <row r="46" spans="1:9" s="43" customFormat="1" x14ac:dyDescent="0.2">
      <c r="A46" s="63" t="s">
        <v>263</v>
      </c>
      <c r="B46" s="64" t="s">
        <v>46</v>
      </c>
      <c r="C46" s="65">
        <v>979.2</v>
      </c>
      <c r="D46" s="52">
        <v>308.5</v>
      </c>
      <c r="E46" s="52">
        <v>308.5</v>
      </c>
      <c r="F46" s="41"/>
      <c r="G46" s="42"/>
      <c r="H46" s="42"/>
      <c r="I46" s="42"/>
    </row>
    <row r="47" spans="1:9" s="43" customFormat="1" x14ac:dyDescent="0.2">
      <c r="A47" s="63" t="s">
        <v>264</v>
      </c>
      <c r="B47" s="64" t="s">
        <v>47</v>
      </c>
      <c r="C47" s="65">
        <v>2758.6</v>
      </c>
      <c r="D47" s="52">
        <v>869.1</v>
      </c>
      <c r="E47" s="52">
        <v>869.1</v>
      </c>
      <c r="F47" s="41"/>
      <c r="G47" s="42"/>
      <c r="H47" s="42"/>
      <c r="I47" s="42"/>
    </row>
    <row r="48" spans="1:9" s="40" customFormat="1" ht="23.25" customHeight="1" x14ac:dyDescent="0.2">
      <c r="A48" s="63">
        <v>4</v>
      </c>
      <c r="B48" s="64" t="s">
        <v>48</v>
      </c>
      <c r="C48" s="65"/>
      <c r="D48" s="44"/>
      <c r="E48" s="44"/>
      <c r="F48" s="38"/>
      <c r="G48" s="39"/>
      <c r="H48" s="39"/>
      <c r="I48" s="39"/>
    </row>
    <row r="49" spans="1:9" s="46" customFormat="1" ht="21" customHeight="1" x14ac:dyDescent="0.2">
      <c r="A49" s="63" t="s">
        <v>265</v>
      </c>
      <c r="B49" s="64" t="s">
        <v>48</v>
      </c>
      <c r="C49" s="65">
        <v>0</v>
      </c>
      <c r="D49" s="52">
        <v>205.7</v>
      </c>
      <c r="E49" s="52">
        <v>205.7</v>
      </c>
      <c r="F49" s="41"/>
      <c r="G49" s="45"/>
      <c r="H49" s="45"/>
      <c r="I49" s="45"/>
    </row>
    <row r="50" spans="1:9" s="43" customFormat="1" x14ac:dyDescent="0.2">
      <c r="A50" s="63" t="s">
        <v>266</v>
      </c>
      <c r="B50" s="64" t="s">
        <v>49</v>
      </c>
      <c r="C50" s="65">
        <v>2393.8000000000002</v>
      </c>
      <c r="D50" s="52">
        <v>754.2</v>
      </c>
      <c r="E50" s="52">
        <v>754.2</v>
      </c>
      <c r="F50" s="41"/>
      <c r="G50" s="42"/>
      <c r="H50" s="42"/>
      <c r="I50" s="42"/>
    </row>
    <row r="51" spans="1:9" s="46" customFormat="1" ht="18.75" customHeight="1" x14ac:dyDescent="0.2">
      <c r="A51" s="63" t="s">
        <v>267</v>
      </c>
      <c r="B51" s="64" t="s">
        <v>50</v>
      </c>
      <c r="C51" s="65">
        <v>0</v>
      </c>
      <c r="D51" s="52">
        <v>947.8</v>
      </c>
      <c r="E51" s="52">
        <v>947.8</v>
      </c>
      <c r="F51" s="47"/>
      <c r="G51" s="45"/>
      <c r="H51" s="45"/>
      <c r="I51" s="45"/>
    </row>
    <row r="52" spans="1:9" s="43" customFormat="1" ht="19.5" customHeight="1" x14ac:dyDescent="0.2">
      <c r="A52" s="63" t="s">
        <v>268</v>
      </c>
      <c r="B52" s="64" t="s">
        <v>51</v>
      </c>
      <c r="C52" s="65">
        <v>13159.6</v>
      </c>
      <c r="D52" s="52">
        <v>3940.5</v>
      </c>
      <c r="E52" s="52">
        <v>3940.5</v>
      </c>
      <c r="F52" s="41"/>
      <c r="G52" s="42"/>
      <c r="H52" s="42"/>
      <c r="I52" s="42"/>
    </row>
    <row r="53" spans="1:9" s="43" customFormat="1" x14ac:dyDescent="0.2">
      <c r="A53" s="63" t="s">
        <v>269</v>
      </c>
      <c r="B53" s="64" t="s">
        <v>52</v>
      </c>
      <c r="C53" s="65">
        <v>2935.3</v>
      </c>
      <c r="D53" s="52">
        <v>611</v>
      </c>
      <c r="E53" s="52">
        <v>611</v>
      </c>
      <c r="F53" s="41"/>
      <c r="G53" s="42"/>
      <c r="H53" s="42"/>
      <c r="I53" s="42"/>
    </row>
    <row r="54" spans="1:9" s="43" customFormat="1" x14ac:dyDescent="0.2">
      <c r="A54" s="63" t="s">
        <v>270</v>
      </c>
      <c r="B54" s="64" t="s">
        <v>53</v>
      </c>
      <c r="C54" s="65">
        <v>2086.6</v>
      </c>
      <c r="D54" s="52">
        <v>657.4</v>
      </c>
      <c r="E54" s="52">
        <v>657.4</v>
      </c>
      <c r="F54" s="41"/>
      <c r="G54" s="42"/>
      <c r="H54" s="42"/>
      <c r="I54" s="42"/>
    </row>
    <row r="55" spans="1:9" s="43" customFormat="1" ht="18" customHeight="1" x14ac:dyDescent="0.2">
      <c r="A55" s="63" t="s">
        <v>271</v>
      </c>
      <c r="B55" s="64" t="s">
        <v>54</v>
      </c>
      <c r="C55" s="65">
        <v>8128.7000000000007</v>
      </c>
      <c r="D55" s="52">
        <v>2561.1</v>
      </c>
      <c r="E55" s="52">
        <v>2561.1</v>
      </c>
      <c r="F55" s="41"/>
      <c r="G55" s="42"/>
      <c r="H55" s="42"/>
      <c r="I55" s="42"/>
    </row>
    <row r="56" spans="1:9" s="43" customFormat="1" x14ac:dyDescent="0.2">
      <c r="A56" s="63" t="s">
        <v>272</v>
      </c>
      <c r="B56" s="64" t="s">
        <v>55</v>
      </c>
      <c r="C56" s="65">
        <v>1381.3</v>
      </c>
      <c r="D56" s="52">
        <v>369</v>
      </c>
      <c r="E56" s="52">
        <v>369</v>
      </c>
      <c r="F56" s="41"/>
      <c r="G56" s="42"/>
      <c r="H56" s="42"/>
      <c r="I56" s="42"/>
    </row>
    <row r="57" spans="1:9" s="43" customFormat="1" x14ac:dyDescent="0.2">
      <c r="A57" s="63" t="s">
        <v>273</v>
      </c>
      <c r="B57" s="64" t="s">
        <v>56</v>
      </c>
      <c r="C57" s="65">
        <v>0</v>
      </c>
      <c r="D57" s="52">
        <v>0</v>
      </c>
      <c r="E57" s="52">
        <v>0</v>
      </c>
      <c r="F57" s="41"/>
      <c r="G57" s="42"/>
      <c r="H57" s="42"/>
      <c r="I57" s="42"/>
    </row>
    <row r="58" spans="1:9" s="43" customFormat="1" x14ac:dyDescent="0.2">
      <c r="A58" s="63" t="s">
        <v>274</v>
      </c>
      <c r="B58" s="64" t="s">
        <v>57</v>
      </c>
      <c r="C58" s="65">
        <v>2291.3000000000002</v>
      </c>
      <c r="D58" s="52">
        <v>721.9</v>
      </c>
      <c r="E58" s="52">
        <v>721.9</v>
      </c>
      <c r="F58" s="41"/>
      <c r="G58" s="42"/>
      <c r="H58" s="42"/>
      <c r="I58" s="42"/>
    </row>
    <row r="59" spans="1:9" s="43" customFormat="1" ht="18.75" customHeight="1" x14ac:dyDescent="0.2">
      <c r="A59" s="63" t="s">
        <v>275</v>
      </c>
      <c r="B59" s="64" t="s">
        <v>58</v>
      </c>
      <c r="C59" s="65">
        <v>1363.3</v>
      </c>
      <c r="D59" s="52">
        <v>429.5</v>
      </c>
      <c r="E59" s="52">
        <v>429.5</v>
      </c>
      <c r="F59" s="41"/>
      <c r="G59" s="42"/>
      <c r="H59" s="42"/>
      <c r="I59" s="42"/>
    </row>
    <row r="60" spans="1:9" s="43" customFormat="1" x14ac:dyDescent="0.2">
      <c r="A60" s="63" t="s">
        <v>276</v>
      </c>
      <c r="B60" s="64" t="s">
        <v>59</v>
      </c>
      <c r="C60" s="65">
        <v>947.19999999999993</v>
      </c>
      <c r="D60" s="52">
        <v>298.39999999999998</v>
      </c>
      <c r="E60" s="52">
        <v>298.39999999999998</v>
      </c>
      <c r="F60" s="41"/>
      <c r="G60" s="42"/>
      <c r="H60" s="42"/>
      <c r="I60" s="42"/>
    </row>
    <row r="61" spans="1:9" s="43" customFormat="1" x14ac:dyDescent="0.2">
      <c r="A61" s="63" t="s">
        <v>277</v>
      </c>
      <c r="B61" s="64" t="s">
        <v>60</v>
      </c>
      <c r="C61" s="65">
        <v>537.6</v>
      </c>
      <c r="D61" s="52">
        <v>169.4</v>
      </c>
      <c r="E61" s="52">
        <v>169.4</v>
      </c>
      <c r="F61" s="41"/>
      <c r="G61" s="42"/>
      <c r="H61" s="42"/>
      <c r="I61" s="42"/>
    </row>
    <row r="62" spans="1:9" s="43" customFormat="1" x14ac:dyDescent="0.2">
      <c r="A62" s="63" t="s">
        <v>278</v>
      </c>
      <c r="B62" s="64" t="s">
        <v>61</v>
      </c>
      <c r="C62" s="65">
        <v>1805</v>
      </c>
      <c r="D62" s="52">
        <v>568.70000000000005</v>
      </c>
      <c r="E62" s="52">
        <v>568.70000000000005</v>
      </c>
      <c r="F62" s="41"/>
      <c r="G62" s="42"/>
      <c r="H62" s="42"/>
      <c r="I62" s="42"/>
    </row>
    <row r="63" spans="1:9" s="43" customFormat="1" x14ac:dyDescent="0.2">
      <c r="A63" s="63" t="s">
        <v>279</v>
      </c>
      <c r="B63" s="64" t="s">
        <v>62</v>
      </c>
      <c r="C63" s="65">
        <v>4330.5</v>
      </c>
      <c r="D63" s="52">
        <v>796.6</v>
      </c>
      <c r="E63" s="52">
        <v>796.6</v>
      </c>
      <c r="F63" s="41"/>
      <c r="G63" s="42"/>
      <c r="H63" s="42"/>
      <c r="I63" s="42"/>
    </row>
    <row r="64" spans="1:9" s="43" customFormat="1" x14ac:dyDescent="0.2">
      <c r="A64" s="63" t="s">
        <v>280</v>
      </c>
      <c r="B64" s="64" t="s">
        <v>63</v>
      </c>
      <c r="C64" s="65">
        <v>4979.6000000000004</v>
      </c>
      <c r="D64" s="52">
        <v>1568.9</v>
      </c>
      <c r="E64" s="52">
        <v>1568.9</v>
      </c>
      <c r="F64" s="41"/>
      <c r="G64" s="42"/>
      <c r="H64" s="42"/>
      <c r="I64" s="42"/>
    </row>
    <row r="65" spans="1:9" s="43" customFormat="1" x14ac:dyDescent="0.2">
      <c r="A65" s="63" t="s">
        <v>281</v>
      </c>
      <c r="B65" s="64" t="s">
        <v>64</v>
      </c>
      <c r="C65" s="65">
        <v>2304.1999999999998</v>
      </c>
      <c r="D65" s="52">
        <v>726</v>
      </c>
      <c r="E65" s="52">
        <v>726</v>
      </c>
      <c r="F65" s="41"/>
      <c r="G65" s="42"/>
      <c r="H65" s="42"/>
      <c r="I65" s="42"/>
    </row>
    <row r="66" spans="1:9" s="43" customFormat="1" x14ac:dyDescent="0.2">
      <c r="A66" s="63" t="s">
        <v>282</v>
      </c>
      <c r="B66" s="64" t="s">
        <v>65</v>
      </c>
      <c r="C66" s="65">
        <v>3853.1</v>
      </c>
      <c r="D66" s="52">
        <v>1214</v>
      </c>
      <c r="E66" s="52">
        <v>1214</v>
      </c>
      <c r="F66" s="41"/>
      <c r="G66" s="48"/>
      <c r="H66" s="42"/>
      <c r="I66" s="42"/>
    </row>
    <row r="67" spans="1:9" s="43" customFormat="1" x14ac:dyDescent="0.2">
      <c r="A67" s="63" t="s">
        <v>283</v>
      </c>
      <c r="B67" s="64" t="s">
        <v>66</v>
      </c>
      <c r="C67" s="65">
        <v>1286.5</v>
      </c>
      <c r="D67" s="52">
        <v>405.3</v>
      </c>
      <c r="E67" s="52">
        <v>405.3</v>
      </c>
      <c r="F67" s="41"/>
      <c r="G67" s="42"/>
      <c r="H67" s="42"/>
      <c r="I67" s="42"/>
    </row>
    <row r="68" spans="1:9" s="43" customFormat="1" x14ac:dyDescent="0.2">
      <c r="A68" s="63" t="s">
        <v>284</v>
      </c>
      <c r="B68" s="64" t="s">
        <v>67</v>
      </c>
      <c r="C68" s="65">
        <v>2624.2</v>
      </c>
      <c r="D68" s="52">
        <v>826.8</v>
      </c>
      <c r="E68" s="52">
        <v>826.8</v>
      </c>
      <c r="F68" s="41"/>
      <c r="G68" s="48"/>
      <c r="H68" s="42"/>
      <c r="I68" s="42"/>
    </row>
    <row r="69" spans="1:9" s="40" customFormat="1" ht="21" customHeight="1" x14ac:dyDescent="0.2">
      <c r="A69" s="63">
        <v>5</v>
      </c>
      <c r="B69" s="64" t="s">
        <v>68</v>
      </c>
      <c r="C69" s="65"/>
      <c r="D69" s="44"/>
      <c r="E69" s="44"/>
      <c r="F69" s="38"/>
      <c r="G69" s="49"/>
      <c r="H69" s="39"/>
      <c r="I69" s="39"/>
    </row>
    <row r="70" spans="1:9" s="43" customFormat="1" x14ac:dyDescent="0.2">
      <c r="A70" s="63" t="s">
        <v>285</v>
      </c>
      <c r="B70" s="64" t="s">
        <v>68</v>
      </c>
      <c r="C70" s="65">
        <v>0</v>
      </c>
      <c r="D70" s="52">
        <v>22.2</v>
      </c>
      <c r="E70" s="52">
        <v>22.2</v>
      </c>
      <c r="F70" s="41"/>
      <c r="G70" s="42"/>
      <c r="H70" s="42"/>
      <c r="I70" s="42"/>
    </row>
    <row r="71" spans="1:9" s="43" customFormat="1" x14ac:dyDescent="0.2">
      <c r="A71" s="63" t="s">
        <v>286</v>
      </c>
      <c r="B71" s="64" t="s">
        <v>69</v>
      </c>
      <c r="C71" s="65">
        <v>14375.4</v>
      </c>
      <c r="D71" s="52">
        <v>2202.1</v>
      </c>
      <c r="E71" s="52">
        <v>2202.1</v>
      </c>
      <c r="F71" s="41"/>
      <c r="G71" s="42"/>
      <c r="H71" s="42"/>
      <c r="I71" s="42"/>
    </row>
    <row r="72" spans="1:9" s="43" customFormat="1" x14ac:dyDescent="0.2">
      <c r="A72" s="63" t="s">
        <v>287</v>
      </c>
      <c r="B72" s="64" t="s">
        <v>70</v>
      </c>
      <c r="C72" s="65">
        <v>0</v>
      </c>
      <c r="D72" s="52">
        <v>340.8</v>
      </c>
      <c r="E72" s="52">
        <v>340.8</v>
      </c>
      <c r="F72" s="41"/>
      <c r="G72" s="42"/>
      <c r="H72" s="42"/>
      <c r="I72" s="42"/>
    </row>
    <row r="73" spans="1:9" s="43" customFormat="1" x14ac:dyDescent="0.2">
      <c r="A73" s="63" t="s">
        <v>288</v>
      </c>
      <c r="B73" s="64" t="s">
        <v>71</v>
      </c>
      <c r="C73" s="65">
        <v>5357.2000000000007</v>
      </c>
      <c r="D73" s="52">
        <v>1687.9</v>
      </c>
      <c r="E73" s="52">
        <v>1687.9</v>
      </c>
      <c r="F73" s="41"/>
      <c r="G73" s="42"/>
      <c r="H73" s="42"/>
      <c r="I73" s="42"/>
    </row>
    <row r="74" spans="1:9" s="43" customFormat="1" x14ac:dyDescent="0.2">
      <c r="A74" s="63" t="s">
        <v>289</v>
      </c>
      <c r="B74" s="64" t="s">
        <v>72</v>
      </c>
      <c r="C74" s="65">
        <v>15834.9</v>
      </c>
      <c r="D74" s="52">
        <v>4989.1000000000004</v>
      </c>
      <c r="E74" s="52">
        <v>4989.1000000000004</v>
      </c>
      <c r="F74" s="41"/>
      <c r="G74" s="42"/>
      <c r="H74" s="42"/>
      <c r="I74" s="42"/>
    </row>
    <row r="75" spans="1:9" s="43" customFormat="1" x14ac:dyDescent="0.2">
      <c r="A75" s="63" t="s">
        <v>290</v>
      </c>
      <c r="B75" s="64" t="s">
        <v>73</v>
      </c>
      <c r="C75" s="65">
        <v>4102.7</v>
      </c>
      <c r="D75" s="52">
        <v>1292.5999999999999</v>
      </c>
      <c r="E75" s="52">
        <v>1292.5999999999999</v>
      </c>
      <c r="F75" s="41"/>
      <c r="G75" s="42"/>
      <c r="H75" s="42"/>
      <c r="I75" s="42"/>
    </row>
    <row r="76" spans="1:9" s="43" customFormat="1" x14ac:dyDescent="0.2">
      <c r="A76" s="63" t="s">
        <v>291</v>
      </c>
      <c r="B76" s="64" t="s">
        <v>74</v>
      </c>
      <c r="C76" s="65">
        <v>5421.2999999999993</v>
      </c>
      <c r="D76" s="52">
        <v>1708.1</v>
      </c>
      <c r="E76" s="52">
        <v>1708.1</v>
      </c>
      <c r="F76" s="41"/>
      <c r="G76" s="42"/>
      <c r="H76" s="42"/>
      <c r="I76" s="42"/>
    </row>
    <row r="77" spans="1:9" s="43" customFormat="1" x14ac:dyDescent="0.2">
      <c r="A77" s="63" t="s">
        <v>292</v>
      </c>
      <c r="B77" s="64" t="s">
        <v>75</v>
      </c>
      <c r="C77" s="65">
        <v>7194.2</v>
      </c>
      <c r="D77" s="52">
        <v>2266.6999999999998</v>
      </c>
      <c r="E77" s="52">
        <v>2266.6999999999998</v>
      </c>
      <c r="F77" s="41"/>
      <c r="G77" s="42"/>
      <c r="H77" s="42"/>
      <c r="I77" s="42"/>
    </row>
    <row r="78" spans="1:9" s="43" customFormat="1" x14ac:dyDescent="0.2">
      <c r="A78" s="63" t="s">
        <v>293</v>
      </c>
      <c r="B78" s="64" t="s">
        <v>76</v>
      </c>
      <c r="C78" s="65">
        <v>7091.7999999999993</v>
      </c>
      <c r="D78" s="52">
        <v>2234.4</v>
      </c>
      <c r="E78" s="52">
        <v>2234.4</v>
      </c>
      <c r="F78" s="41"/>
      <c r="G78" s="42"/>
      <c r="H78" s="42"/>
      <c r="I78" s="42"/>
    </row>
    <row r="79" spans="1:9" s="43" customFormat="1" x14ac:dyDescent="0.2">
      <c r="A79" s="63" t="s">
        <v>294</v>
      </c>
      <c r="B79" s="64" t="s">
        <v>77</v>
      </c>
      <c r="C79" s="65">
        <v>11969</v>
      </c>
      <c r="D79" s="52">
        <v>3771.1</v>
      </c>
      <c r="E79" s="52">
        <v>3771.1</v>
      </c>
      <c r="F79" s="41"/>
      <c r="G79" s="42"/>
      <c r="H79" s="42"/>
      <c r="I79" s="42"/>
    </row>
    <row r="80" spans="1:9" s="43" customFormat="1" x14ac:dyDescent="0.2">
      <c r="A80" s="63" t="s">
        <v>295</v>
      </c>
      <c r="B80" s="64" t="s">
        <v>78</v>
      </c>
      <c r="C80" s="65">
        <v>3321.9</v>
      </c>
      <c r="D80" s="52">
        <v>1046.5999999999999</v>
      </c>
      <c r="E80" s="52">
        <v>1046.5999999999999</v>
      </c>
      <c r="F80" s="41"/>
      <c r="G80" s="42"/>
      <c r="H80" s="42"/>
      <c r="I80" s="42"/>
    </row>
    <row r="81" spans="1:9" s="43" customFormat="1" x14ac:dyDescent="0.2">
      <c r="A81" s="63" t="s">
        <v>296</v>
      </c>
      <c r="B81" s="64" t="s">
        <v>79</v>
      </c>
      <c r="C81" s="65">
        <v>1155.5</v>
      </c>
      <c r="D81" s="52">
        <v>1155.5</v>
      </c>
      <c r="E81" s="52">
        <v>1155.5</v>
      </c>
      <c r="F81" s="41"/>
      <c r="G81" s="42"/>
      <c r="H81" s="42"/>
      <c r="I81" s="42"/>
    </row>
    <row r="82" spans="1:9" s="43" customFormat="1" x14ac:dyDescent="0.2">
      <c r="A82" s="63" t="s">
        <v>297</v>
      </c>
      <c r="B82" s="64" t="s">
        <v>80</v>
      </c>
      <c r="C82" s="65">
        <v>1712.1000000000004</v>
      </c>
      <c r="D82" s="52">
        <v>1712.1</v>
      </c>
      <c r="E82" s="52">
        <v>1712.1</v>
      </c>
      <c r="F82" s="41"/>
      <c r="G82" s="42"/>
      <c r="H82" s="42"/>
      <c r="I82" s="42"/>
    </row>
    <row r="83" spans="1:9" s="40" customFormat="1" ht="21.75" customHeight="1" x14ac:dyDescent="0.2">
      <c r="A83" s="63">
        <v>6</v>
      </c>
      <c r="B83" s="64" t="s">
        <v>81</v>
      </c>
      <c r="C83" s="65"/>
      <c r="D83" s="44"/>
      <c r="E83" s="44"/>
      <c r="F83" s="38"/>
      <c r="G83" s="39"/>
      <c r="H83" s="39"/>
      <c r="I83" s="39"/>
    </row>
    <row r="84" spans="1:9" s="43" customFormat="1" x14ac:dyDescent="0.2">
      <c r="A84" s="63" t="s">
        <v>298</v>
      </c>
      <c r="B84" s="64" t="s">
        <v>81</v>
      </c>
      <c r="C84" s="65">
        <v>5858.6</v>
      </c>
      <c r="D84" s="52">
        <v>2699.5</v>
      </c>
      <c r="E84" s="52">
        <v>2942.2</v>
      </c>
      <c r="F84" s="41"/>
      <c r="G84" s="50"/>
      <c r="H84" s="42"/>
      <c r="I84" s="42"/>
    </row>
    <row r="85" spans="1:9" s="1" customFormat="1" x14ac:dyDescent="0.2">
      <c r="A85" s="63" t="s">
        <v>299</v>
      </c>
      <c r="B85" s="64" t="s">
        <v>82</v>
      </c>
      <c r="C85" s="65">
        <v>1249.4000000000001</v>
      </c>
      <c r="D85" s="52">
        <v>0</v>
      </c>
      <c r="E85" s="52">
        <v>574.70000000000005</v>
      </c>
      <c r="F85" s="58"/>
      <c r="G85" s="8"/>
      <c r="H85" s="8"/>
      <c r="I85" s="8"/>
    </row>
    <row r="86" spans="1:9" s="43" customFormat="1" x14ac:dyDescent="0.2">
      <c r="A86" s="63" t="s">
        <v>300</v>
      </c>
      <c r="B86" s="64" t="s">
        <v>83</v>
      </c>
      <c r="C86" s="65">
        <v>6767</v>
      </c>
      <c r="D86" s="52">
        <v>0</v>
      </c>
      <c r="E86" s="52">
        <v>1310.8</v>
      </c>
      <c r="F86" s="41"/>
      <c r="G86" s="42"/>
      <c r="H86" s="42"/>
      <c r="I86" s="42"/>
    </row>
    <row r="87" spans="1:9" s="43" customFormat="1" x14ac:dyDescent="0.2">
      <c r="A87" s="63" t="s">
        <v>301</v>
      </c>
      <c r="B87" s="64" t="s">
        <v>84</v>
      </c>
      <c r="C87" s="65">
        <v>1030.2</v>
      </c>
      <c r="D87" s="52">
        <v>1443</v>
      </c>
      <c r="E87" s="52">
        <v>473.9</v>
      </c>
      <c r="F87" s="41"/>
      <c r="G87" s="42"/>
      <c r="H87" s="42"/>
      <c r="I87" s="42"/>
    </row>
    <row r="88" spans="1:9" s="43" customFormat="1" x14ac:dyDescent="0.2">
      <c r="A88" s="63" t="s">
        <v>302</v>
      </c>
      <c r="B88" s="64" t="s">
        <v>85</v>
      </c>
      <c r="C88" s="65">
        <v>17028.3</v>
      </c>
      <c r="D88" s="52">
        <v>4027.9</v>
      </c>
      <c r="E88" s="52">
        <v>5114.1000000000004</v>
      </c>
      <c r="F88" s="41"/>
      <c r="G88" s="42"/>
      <c r="H88" s="42"/>
      <c r="I88" s="42"/>
    </row>
    <row r="89" spans="1:9" s="43" customFormat="1" x14ac:dyDescent="0.2">
      <c r="A89" s="63" t="s">
        <v>303</v>
      </c>
      <c r="B89" s="64" t="s">
        <v>86</v>
      </c>
      <c r="C89" s="65">
        <v>12451.5</v>
      </c>
      <c r="D89" s="52">
        <v>3184.6</v>
      </c>
      <c r="E89" s="52">
        <v>3137.8</v>
      </c>
      <c r="F89" s="41"/>
      <c r="G89" s="50"/>
      <c r="H89" s="42"/>
      <c r="I89" s="42"/>
    </row>
    <row r="90" spans="1:9" s="43" customFormat="1" x14ac:dyDescent="0.2">
      <c r="A90" s="63" t="s">
        <v>304</v>
      </c>
      <c r="B90" s="64" t="s">
        <v>87</v>
      </c>
      <c r="C90" s="65">
        <v>1284.5</v>
      </c>
      <c r="D90" s="52">
        <v>0</v>
      </c>
      <c r="E90" s="52">
        <v>590.9</v>
      </c>
      <c r="F90" s="41"/>
      <c r="G90" s="42"/>
      <c r="H90" s="42"/>
      <c r="I90" s="42"/>
    </row>
    <row r="91" spans="1:9" s="43" customFormat="1" x14ac:dyDescent="0.2">
      <c r="A91" s="63" t="s">
        <v>305</v>
      </c>
      <c r="B91" s="64" t="s">
        <v>88</v>
      </c>
      <c r="C91" s="65">
        <v>2761.9</v>
      </c>
      <c r="D91" s="52">
        <v>0</v>
      </c>
      <c r="E91" s="52">
        <v>1270.5</v>
      </c>
      <c r="F91" s="41"/>
      <c r="G91" s="42"/>
      <c r="H91" s="42"/>
      <c r="I91" s="42"/>
    </row>
    <row r="92" spans="1:9" s="43" customFormat="1" x14ac:dyDescent="0.2">
      <c r="A92" s="63" t="s">
        <v>306</v>
      </c>
      <c r="B92" s="64" t="s">
        <v>89</v>
      </c>
      <c r="C92" s="65">
        <v>6659.9</v>
      </c>
      <c r="D92" s="52">
        <v>0</v>
      </c>
      <c r="E92" s="52">
        <v>1591.1</v>
      </c>
      <c r="F92" s="41"/>
      <c r="G92" s="42"/>
      <c r="H92" s="42"/>
      <c r="I92" s="42"/>
    </row>
    <row r="93" spans="1:9" s="43" customFormat="1" x14ac:dyDescent="0.2">
      <c r="A93" s="63" t="s">
        <v>307</v>
      </c>
      <c r="B93" s="64" t="s">
        <v>90</v>
      </c>
      <c r="C93" s="65">
        <v>3337.5</v>
      </c>
      <c r="D93" s="52">
        <v>1062.2</v>
      </c>
      <c r="E93" s="52">
        <v>1046.5999999999999</v>
      </c>
      <c r="F93" s="41"/>
      <c r="G93" s="42"/>
      <c r="H93" s="42"/>
      <c r="I93" s="42"/>
    </row>
    <row r="94" spans="1:9" s="43" customFormat="1" ht="18.75" customHeight="1" x14ac:dyDescent="0.2">
      <c r="A94" s="63" t="s">
        <v>308</v>
      </c>
      <c r="B94" s="64" t="s">
        <v>91</v>
      </c>
      <c r="C94" s="65">
        <v>3272.9</v>
      </c>
      <c r="D94" s="52">
        <v>0</v>
      </c>
      <c r="E94" s="52">
        <v>627.20000000000005</v>
      </c>
      <c r="F94" s="41"/>
      <c r="G94" s="51"/>
      <c r="H94" s="42"/>
      <c r="I94" s="42"/>
    </row>
    <row r="95" spans="1:9" s="43" customFormat="1" x14ac:dyDescent="0.2">
      <c r="A95" s="63" t="s">
        <v>309</v>
      </c>
      <c r="B95" s="64" t="s">
        <v>92</v>
      </c>
      <c r="C95" s="65">
        <v>6541.5</v>
      </c>
      <c r="D95" s="52">
        <v>0</v>
      </c>
      <c r="E95" s="52">
        <v>1411.6</v>
      </c>
      <c r="F95" s="41"/>
      <c r="G95" s="42"/>
      <c r="H95" s="42"/>
      <c r="I95" s="42"/>
    </row>
    <row r="96" spans="1:9" s="43" customFormat="1" x14ac:dyDescent="0.2">
      <c r="A96" s="63" t="s">
        <v>310</v>
      </c>
      <c r="B96" s="64" t="s">
        <v>93</v>
      </c>
      <c r="C96" s="65">
        <v>5681.3</v>
      </c>
      <c r="D96" s="52">
        <v>0</v>
      </c>
      <c r="E96" s="52">
        <v>1133.3</v>
      </c>
      <c r="F96" s="41"/>
      <c r="G96" s="42"/>
      <c r="H96" s="42"/>
      <c r="I96" s="42"/>
    </row>
    <row r="97" spans="1:9" s="43" customFormat="1" x14ac:dyDescent="0.2">
      <c r="A97" s="63" t="s">
        <v>311</v>
      </c>
      <c r="B97" s="64" t="s">
        <v>94</v>
      </c>
      <c r="C97" s="65">
        <v>2510</v>
      </c>
      <c r="D97" s="52">
        <v>0</v>
      </c>
      <c r="E97" s="52">
        <v>1105.0999999999999</v>
      </c>
      <c r="F97" s="41"/>
      <c r="G97" s="42"/>
      <c r="H97" s="42"/>
      <c r="I97" s="42"/>
    </row>
    <row r="98" spans="1:9" s="43" customFormat="1" x14ac:dyDescent="0.2">
      <c r="A98" s="63" t="s">
        <v>312</v>
      </c>
      <c r="B98" s="64" t="s">
        <v>95</v>
      </c>
      <c r="C98" s="65">
        <v>5120.3999999999996</v>
      </c>
      <c r="D98" s="52">
        <v>7171.5</v>
      </c>
      <c r="E98" s="52">
        <v>2355.4</v>
      </c>
      <c r="F98" s="41"/>
      <c r="G98" s="42"/>
      <c r="H98" s="42"/>
      <c r="I98" s="42"/>
    </row>
    <row r="99" spans="1:9" s="43" customFormat="1" ht="18" customHeight="1" x14ac:dyDescent="0.2">
      <c r="A99" s="63" t="s">
        <v>313</v>
      </c>
      <c r="B99" s="64" t="s">
        <v>96</v>
      </c>
      <c r="C99" s="65">
        <v>3704.4</v>
      </c>
      <c r="D99" s="52">
        <v>5320.8</v>
      </c>
      <c r="E99" s="52">
        <v>1704</v>
      </c>
      <c r="F99" s="41"/>
      <c r="G99" s="42"/>
      <c r="H99" s="42"/>
      <c r="I99" s="42"/>
    </row>
    <row r="100" spans="1:9" s="43" customFormat="1" x14ac:dyDescent="0.2">
      <c r="A100" s="63" t="s">
        <v>314</v>
      </c>
      <c r="B100" s="64" t="s">
        <v>97</v>
      </c>
      <c r="C100" s="65">
        <v>2814.5</v>
      </c>
      <c r="D100" s="52">
        <v>3665.7</v>
      </c>
      <c r="E100" s="52">
        <v>1294.7</v>
      </c>
      <c r="F100" s="41"/>
      <c r="G100" s="42"/>
      <c r="H100" s="42"/>
      <c r="I100" s="42"/>
    </row>
    <row r="101" spans="1:9" s="43" customFormat="1" x14ac:dyDescent="0.2">
      <c r="A101" s="63" t="s">
        <v>315</v>
      </c>
      <c r="B101" s="64" t="s">
        <v>98</v>
      </c>
      <c r="C101" s="65">
        <v>2621.6</v>
      </c>
      <c r="D101" s="52">
        <v>0</v>
      </c>
      <c r="E101" s="52">
        <v>891.3</v>
      </c>
      <c r="F101" s="41"/>
      <c r="G101" s="42"/>
      <c r="H101" s="42"/>
      <c r="I101" s="42"/>
    </row>
    <row r="102" spans="1:9" s="40" customFormat="1" ht="21.75" customHeight="1" x14ac:dyDescent="0.2">
      <c r="A102" s="63">
        <v>7</v>
      </c>
      <c r="B102" s="64" t="s">
        <v>99</v>
      </c>
      <c r="C102" s="65"/>
      <c r="D102" s="65"/>
      <c r="E102" s="65"/>
      <c r="F102" s="38"/>
      <c r="G102" s="39"/>
      <c r="H102" s="39"/>
      <c r="I102" s="39"/>
    </row>
    <row r="103" spans="1:9" s="43" customFormat="1" ht="18" customHeight="1" x14ac:dyDescent="0.2">
      <c r="A103" s="63" t="s">
        <v>316</v>
      </c>
      <c r="B103" s="64" t="s">
        <v>99</v>
      </c>
      <c r="C103" s="65">
        <v>4875.5</v>
      </c>
      <c r="D103" s="52">
        <v>1294.7</v>
      </c>
      <c r="E103" s="52">
        <v>1294.7</v>
      </c>
      <c r="F103" s="53"/>
      <c r="G103" s="42"/>
      <c r="H103" s="42"/>
      <c r="I103" s="42"/>
    </row>
    <row r="104" spans="1:9" s="56" customFormat="1" x14ac:dyDescent="0.2">
      <c r="A104" s="63" t="s">
        <v>317</v>
      </c>
      <c r="B104" s="64" t="s">
        <v>100</v>
      </c>
      <c r="C104" s="65">
        <v>677.59999999999991</v>
      </c>
      <c r="D104" s="52">
        <v>677.6</v>
      </c>
      <c r="E104" s="52">
        <v>677.6</v>
      </c>
      <c r="F104" s="54"/>
      <c r="G104" s="55"/>
      <c r="H104" s="55"/>
      <c r="I104" s="55"/>
    </row>
    <row r="105" spans="1:9" s="56" customFormat="1" x14ac:dyDescent="0.2">
      <c r="A105" s="63" t="s">
        <v>318</v>
      </c>
      <c r="B105" s="64" t="s">
        <v>101</v>
      </c>
      <c r="C105" s="65">
        <v>0</v>
      </c>
      <c r="D105" s="52">
        <v>766.3</v>
      </c>
      <c r="E105" s="52">
        <v>766.3</v>
      </c>
      <c r="F105" s="54"/>
      <c r="G105" s="55"/>
      <c r="H105" s="55"/>
      <c r="I105" s="55"/>
    </row>
    <row r="106" spans="1:9" s="43" customFormat="1" x14ac:dyDescent="0.2">
      <c r="A106" s="63" t="s">
        <v>319</v>
      </c>
      <c r="B106" s="64" t="s">
        <v>102</v>
      </c>
      <c r="C106" s="65">
        <v>1734.5</v>
      </c>
      <c r="D106" s="52">
        <v>546.5</v>
      </c>
      <c r="E106" s="52">
        <v>546.5</v>
      </c>
      <c r="F106" s="57"/>
      <c r="G106" s="42"/>
      <c r="H106" s="42"/>
      <c r="I106" s="42"/>
    </row>
    <row r="107" spans="1:9" s="43" customFormat="1" x14ac:dyDescent="0.2">
      <c r="A107" s="63" t="s">
        <v>320</v>
      </c>
      <c r="B107" s="64" t="s">
        <v>103</v>
      </c>
      <c r="C107" s="65">
        <v>4685.2</v>
      </c>
      <c r="D107" s="52">
        <v>1476.2</v>
      </c>
      <c r="E107" s="52">
        <v>1476.2</v>
      </c>
      <c r="F107" s="53"/>
      <c r="G107" s="42"/>
      <c r="H107" s="42"/>
      <c r="I107" s="42"/>
    </row>
    <row r="108" spans="1:9" s="43" customFormat="1" x14ac:dyDescent="0.2">
      <c r="A108" s="63" t="s">
        <v>321</v>
      </c>
      <c r="B108" s="64" t="s">
        <v>104</v>
      </c>
      <c r="C108" s="65">
        <v>7175</v>
      </c>
      <c r="D108" s="52">
        <v>2260.6</v>
      </c>
      <c r="E108" s="52">
        <v>2260.6</v>
      </c>
      <c r="F108" s="57"/>
      <c r="G108" s="42"/>
      <c r="H108" s="42"/>
      <c r="I108" s="42"/>
    </row>
    <row r="109" spans="1:9" s="43" customFormat="1" x14ac:dyDescent="0.2">
      <c r="A109" s="63" t="s">
        <v>322</v>
      </c>
      <c r="B109" s="64" t="s">
        <v>105</v>
      </c>
      <c r="C109" s="65">
        <v>2265.8000000000002</v>
      </c>
      <c r="D109" s="52">
        <v>713.9</v>
      </c>
      <c r="E109" s="52">
        <v>713.9</v>
      </c>
      <c r="F109" s="57"/>
      <c r="G109" s="42"/>
      <c r="H109" s="42"/>
      <c r="I109" s="42"/>
    </row>
    <row r="110" spans="1:9" s="56" customFormat="1" x14ac:dyDescent="0.2">
      <c r="A110" s="63" t="s">
        <v>323</v>
      </c>
      <c r="B110" s="64" t="s">
        <v>106</v>
      </c>
      <c r="C110" s="65">
        <v>5519.9</v>
      </c>
      <c r="D110" s="52">
        <v>750.2</v>
      </c>
      <c r="E110" s="52">
        <v>750.2</v>
      </c>
      <c r="F110" s="54"/>
      <c r="G110" s="55"/>
      <c r="H110" s="55"/>
      <c r="I110" s="55"/>
    </row>
    <row r="111" spans="1:9" s="43" customFormat="1" x14ac:dyDescent="0.2">
      <c r="A111" s="63" t="s">
        <v>324</v>
      </c>
      <c r="B111" s="64" t="s">
        <v>107</v>
      </c>
      <c r="C111" s="65">
        <v>2246.6</v>
      </c>
      <c r="D111" s="52">
        <v>707.8</v>
      </c>
      <c r="E111" s="52">
        <v>707.8</v>
      </c>
      <c r="F111" s="53"/>
      <c r="G111" s="42"/>
      <c r="H111" s="42"/>
      <c r="I111" s="42"/>
    </row>
    <row r="112" spans="1:9" s="56" customFormat="1" x14ac:dyDescent="0.2">
      <c r="A112" s="63" t="s">
        <v>325</v>
      </c>
      <c r="B112" s="64" t="s">
        <v>108</v>
      </c>
      <c r="C112" s="65">
        <v>2099.4</v>
      </c>
      <c r="D112" s="52">
        <v>661.5</v>
      </c>
      <c r="E112" s="52">
        <v>661.5</v>
      </c>
      <c r="F112" s="54"/>
      <c r="G112" s="55"/>
      <c r="H112" s="55"/>
      <c r="I112" s="55"/>
    </row>
    <row r="113" spans="1:9" s="43" customFormat="1" x14ac:dyDescent="0.2">
      <c r="A113" s="63" t="s">
        <v>326</v>
      </c>
      <c r="B113" s="64" t="s">
        <v>109</v>
      </c>
      <c r="C113" s="65">
        <v>3059.4</v>
      </c>
      <c r="D113" s="52">
        <v>963.9</v>
      </c>
      <c r="E113" s="52">
        <v>963.9</v>
      </c>
      <c r="F113" s="58"/>
      <c r="G113" s="42"/>
      <c r="H113" s="42"/>
      <c r="I113" s="42"/>
    </row>
    <row r="114" spans="1:9" s="43" customFormat="1" x14ac:dyDescent="0.2">
      <c r="A114" s="63" t="s">
        <v>327</v>
      </c>
      <c r="B114" s="64" t="s">
        <v>110</v>
      </c>
      <c r="C114" s="65">
        <v>1638.6</v>
      </c>
      <c r="D114" s="52">
        <v>516.29999999999995</v>
      </c>
      <c r="E114" s="52">
        <v>516.29999999999995</v>
      </c>
      <c r="F114" s="58"/>
      <c r="G114" s="42"/>
      <c r="H114" s="42"/>
      <c r="I114" s="42"/>
    </row>
    <row r="115" spans="1:9" s="40" customFormat="1" ht="22.5" customHeight="1" x14ac:dyDescent="0.2">
      <c r="A115" s="63">
        <v>8</v>
      </c>
      <c r="B115" s="64" t="s">
        <v>111</v>
      </c>
      <c r="C115" s="65"/>
      <c r="D115" s="44"/>
      <c r="E115" s="44"/>
      <c r="F115" s="38"/>
      <c r="G115" s="39"/>
      <c r="H115" s="39"/>
      <c r="I115" s="39"/>
    </row>
    <row r="116" spans="1:9" s="43" customFormat="1" x14ac:dyDescent="0.2">
      <c r="A116" s="63" t="s">
        <v>328</v>
      </c>
      <c r="B116" s="64" t="s">
        <v>111</v>
      </c>
      <c r="C116" s="65">
        <v>0</v>
      </c>
      <c r="D116" s="52">
        <v>0</v>
      </c>
      <c r="E116" s="52">
        <v>0</v>
      </c>
      <c r="F116" s="59"/>
      <c r="G116" s="42"/>
      <c r="H116" s="42"/>
      <c r="I116" s="42"/>
    </row>
    <row r="117" spans="1:9" s="43" customFormat="1" x14ac:dyDescent="0.2">
      <c r="A117" s="63" t="s">
        <v>329</v>
      </c>
      <c r="B117" s="64" t="s">
        <v>112</v>
      </c>
      <c r="C117" s="65">
        <v>3932.4</v>
      </c>
      <c r="D117" s="52">
        <v>800.00000000000011</v>
      </c>
      <c r="E117" s="52">
        <v>1808.9</v>
      </c>
      <c r="F117" s="60"/>
      <c r="G117" s="42"/>
      <c r="H117" s="42"/>
      <c r="I117" s="42"/>
    </row>
    <row r="118" spans="1:9" s="43" customFormat="1" x14ac:dyDescent="0.2">
      <c r="A118" s="63" t="s">
        <v>330</v>
      </c>
      <c r="B118" s="64" t="s">
        <v>113</v>
      </c>
      <c r="C118" s="65">
        <v>7186.1</v>
      </c>
      <c r="D118" s="52">
        <v>0</v>
      </c>
      <c r="E118" s="52">
        <v>875.2</v>
      </c>
      <c r="F118" s="59"/>
      <c r="G118" s="42"/>
      <c r="H118" s="42"/>
      <c r="I118" s="42"/>
    </row>
    <row r="119" spans="1:9" s="43" customFormat="1" x14ac:dyDescent="0.2">
      <c r="A119" s="63" t="s">
        <v>331</v>
      </c>
      <c r="B119" s="64" t="s">
        <v>114</v>
      </c>
      <c r="C119" s="65">
        <v>2472.5</v>
      </c>
      <c r="D119" s="52">
        <v>0</v>
      </c>
      <c r="E119" s="52">
        <v>0</v>
      </c>
      <c r="F119" s="60"/>
      <c r="G119" s="61"/>
      <c r="H119" s="51"/>
      <c r="I119" s="61"/>
    </row>
    <row r="120" spans="1:9" s="43" customFormat="1" x14ac:dyDescent="0.2">
      <c r="A120" s="63" t="s">
        <v>332</v>
      </c>
      <c r="B120" s="64" t="s">
        <v>115</v>
      </c>
      <c r="C120" s="65">
        <v>824.2</v>
      </c>
      <c r="D120" s="52">
        <v>1180</v>
      </c>
      <c r="E120" s="52">
        <v>2024.6999999999998</v>
      </c>
      <c r="F120" s="60"/>
      <c r="G120" s="51"/>
      <c r="H120" s="51"/>
      <c r="I120" s="51"/>
    </row>
    <row r="121" spans="1:9" s="43" customFormat="1" x14ac:dyDescent="0.2">
      <c r="A121" s="63" t="s">
        <v>333</v>
      </c>
      <c r="B121" s="64" t="s">
        <v>116</v>
      </c>
      <c r="C121" s="65">
        <v>1249.4000000000001</v>
      </c>
      <c r="D121" s="52">
        <v>0</v>
      </c>
      <c r="E121" s="52">
        <v>574.70000000000005</v>
      </c>
      <c r="F121" s="41"/>
      <c r="G121" s="51"/>
      <c r="H121" s="51"/>
      <c r="I121" s="51"/>
    </row>
    <row r="122" spans="1:9" s="43" customFormat="1" x14ac:dyDescent="0.2">
      <c r="A122" s="63" t="s">
        <v>334</v>
      </c>
      <c r="B122" s="64" t="s">
        <v>117</v>
      </c>
      <c r="C122" s="65">
        <v>1104.7</v>
      </c>
      <c r="D122" s="52">
        <v>3303.5</v>
      </c>
      <c r="E122" s="52">
        <v>0</v>
      </c>
      <c r="F122" s="41"/>
      <c r="G122" s="42"/>
      <c r="H122" s="42"/>
      <c r="I122" s="42"/>
    </row>
    <row r="123" spans="1:9" s="40" customFormat="1" x14ac:dyDescent="0.2">
      <c r="A123" s="63">
        <v>9</v>
      </c>
      <c r="B123" s="64" t="s">
        <v>118</v>
      </c>
      <c r="C123" s="65"/>
      <c r="D123" s="65"/>
      <c r="E123" s="65"/>
      <c r="F123" s="38"/>
      <c r="G123" s="39"/>
      <c r="H123" s="39"/>
      <c r="I123" s="39"/>
    </row>
    <row r="124" spans="1:9" s="43" customFormat="1" x14ac:dyDescent="0.2">
      <c r="A124" s="63" t="s">
        <v>335</v>
      </c>
      <c r="B124" s="64" t="s">
        <v>118</v>
      </c>
      <c r="C124" s="65">
        <v>2406.6000000000004</v>
      </c>
      <c r="D124" s="52">
        <v>758.2</v>
      </c>
      <c r="E124" s="52">
        <v>758.2</v>
      </c>
      <c r="F124" s="47"/>
      <c r="G124" s="42"/>
      <c r="H124" s="42"/>
      <c r="I124" s="42"/>
    </row>
    <row r="125" spans="1:9" s="43" customFormat="1" x14ac:dyDescent="0.2">
      <c r="A125" s="63" t="s">
        <v>336</v>
      </c>
      <c r="B125" s="64" t="s">
        <v>119</v>
      </c>
      <c r="C125" s="65">
        <v>4896.3999999999996</v>
      </c>
      <c r="D125" s="52">
        <v>1542.7</v>
      </c>
      <c r="E125" s="52">
        <v>1542.7</v>
      </c>
      <c r="F125" s="47"/>
      <c r="G125" s="42"/>
      <c r="H125" s="42"/>
      <c r="I125" s="42"/>
    </row>
    <row r="126" spans="1:9" s="43" customFormat="1" x14ac:dyDescent="0.2">
      <c r="A126" s="63" t="s">
        <v>337</v>
      </c>
      <c r="B126" s="64" t="s">
        <v>120</v>
      </c>
      <c r="C126" s="65">
        <v>4864.3999999999996</v>
      </c>
      <c r="D126" s="52">
        <v>1532.6</v>
      </c>
      <c r="E126" s="52">
        <v>1532.6</v>
      </c>
      <c r="F126" s="47"/>
      <c r="G126" s="42"/>
      <c r="H126" s="42"/>
      <c r="I126" s="42"/>
    </row>
    <row r="127" spans="1:9" s="43" customFormat="1" x14ac:dyDescent="0.2">
      <c r="A127" s="63" t="s">
        <v>338</v>
      </c>
      <c r="B127" s="64" t="s">
        <v>121</v>
      </c>
      <c r="C127" s="65">
        <v>5894.9</v>
      </c>
      <c r="D127" s="52">
        <v>1635.5</v>
      </c>
      <c r="E127" s="52">
        <v>1635.5</v>
      </c>
      <c r="F127" s="47"/>
      <c r="G127" s="62"/>
      <c r="H127" s="42"/>
      <c r="I127" s="42"/>
    </row>
    <row r="128" spans="1:9" s="43" customFormat="1" ht="15.75" customHeight="1" x14ac:dyDescent="0.2">
      <c r="A128" s="63" t="s">
        <v>339</v>
      </c>
      <c r="B128" s="64" t="s">
        <v>122</v>
      </c>
      <c r="C128" s="65">
        <v>4762</v>
      </c>
      <c r="D128" s="52">
        <v>1500.4</v>
      </c>
      <c r="E128" s="52">
        <v>1500.4</v>
      </c>
      <c r="F128" s="47"/>
      <c r="G128" s="42"/>
      <c r="H128" s="42"/>
      <c r="I128" s="42"/>
    </row>
    <row r="129" spans="1:9" s="43" customFormat="1" x14ac:dyDescent="0.2">
      <c r="A129" s="63" t="s">
        <v>340</v>
      </c>
      <c r="B129" s="64" t="s">
        <v>123</v>
      </c>
      <c r="C129" s="65">
        <v>1632.1000000000001</v>
      </c>
      <c r="D129" s="52">
        <v>514.20000000000005</v>
      </c>
      <c r="E129" s="52">
        <v>514.20000000000005</v>
      </c>
      <c r="F129" s="47"/>
      <c r="G129" s="42"/>
      <c r="H129" s="42"/>
      <c r="I129" s="42"/>
    </row>
    <row r="130" spans="1:9" s="43" customFormat="1" x14ac:dyDescent="0.2">
      <c r="A130" s="63" t="s">
        <v>341</v>
      </c>
      <c r="B130" s="64" t="s">
        <v>124</v>
      </c>
      <c r="C130" s="65">
        <v>441.7</v>
      </c>
      <c r="D130" s="52">
        <v>139.19999999999999</v>
      </c>
      <c r="E130" s="52">
        <v>139.19999999999999</v>
      </c>
      <c r="F130" s="47"/>
      <c r="G130" s="42"/>
      <c r="H130" s="42"/>
      <c r="I130" s="42"/>
    </row>
    <row r="131" spans="1:9" s="43" customFormat="1" ht="18" customHeight="1" x14ac:dyDescent="0.2">
      <c r="A131" s="63" t="s">
        <v>342</v>
      </c>
      <c r="B131" s="64" t="s">
        <v>125</v>
      </c>
      <c r="C131" s="65">
        <v>2265.8000000000002</v>
      </c>
      <c r="D131" s="52">
        <v>713.9</v>
      </c>
      <c r="E131" s="52">
        <v>713.9</v>
      </c>
      <c r="F131" s="47"/>
      <c r="G131" s="42"/>
      <c r="H131" s="42"/>
      <c r="I131" s="42"/>
    </row>
    <row r="132" spans="1:9" s="43" customFormat="1" ht="16.5" customHeight="1" x14ac:dyDescent="0.2">
      <c r="A132" s="63" t="s">
        <v>343</v>
      </c>
      <c r="B132" s="64" t="s">
        <v>126</v>
      </c>
      <c r="C132" s="65">
        <v>0</v>
      </c>
      <c r="D132" s="52">
        <v>221.8</v>
      </c>
      <c r="E132" s="52">
        <v>221.8</v>
      </c>
      <c r="F132" s="47"/>
      <c r="G132" s="42"/>
      <c r="H132" s="42"/>
      <c r="I132" s="42"/>
    </row>
    <row r="133" spans="1:9" s="43" customFormat="1" x14ac:dyDescent="0.2">
      <c r="A133" s="63" t="s">
        <v>344</v>
      </c>
      <c r="B133" s="64" t="s">
        <v>127</v>
      </c>
      <c r="C133" s="65">
        <v>2829</v>
      </c>
      <c r="D133" s="52">
        <v>891.3</v>
      </c>
      <c r="E133" s="52">
        <v>891.3</v>
      </c>
      <c r="F133" s="41"/>
      <c r="G133" s="42"/>
      <c r="H133" s="42"/>
      <c r="I133" s="42"/>
    </row>
    <row r="134" spans="1:9" s="43" customFormat="1" ht="18.75" customHeight="1" x14ac:dyDescent="0.2">
      <c r="A134" s="63" t="s">
        <v>345</v>
      </c>
      <c r="B134" s="64" t="s">
        <v>128</v>
      </c>
      <c r="C134" s="65">
        <v>1965</v>
      </c>
      <c r="D134" s="52">
        <v>619.1</v>
      </c>
      <c r="E134" s="52">
        <v>619.1</v>
      </c>
      <c r="F134" s="41"/>
      <c r="G134" s="42"/>
      <c r="H134" s="42"/>
      <c r="I134" s="42"/>
    </row>
    <row r="135" spans="1:9" s="43" customFormat="1" ht="19.5" customHeight="1" x14ac:dyDescent="0.2">
      <c r="A135" s="63" t="s">
        <v>346</v>
      </c>
      <c r="B135" s="64" t="s">
        <v>129</v>
      </c>
      <c r="C135" s="65">
        <v>2483.4</v>
      </c>
      <c r="D135" s="52">
        <v>782.4</v>
      </c>
      <c r="E135" s="52">
        <v>782.4</v>
      </c>
      <c r="F135" s="41"/>
      <c r="G135" s="42"/>
      <c r="H135" s="42"/>
      <c r="I135" s="42"/>
    </row>
    <row r="136" spans="1:9" s="40" customFormat="1" ht="31.5" x14ac:dyDescent="0.2">
      <c r="A136" s="63">
        <v>10</v>
      </c>
      <c r="B136" s="64" t="s">
        <v>130</v>
      </c>
      <c r="C136" s="65"/>
      <c r="D136" s="44"/>
      <c r="E136" s="44"/>
      <c r="F136" s="38"/>
      <c r="G136" s="39"/>
      <c r="H136" s="39"/>
      <c r="I136" s="39"/>
    </row>
    <row r="137" spans="1:9" s="43" customFormat="1" ht="18.75" customHeight="1" x14ac:dyDescent="0.2">
      <c r="A137" s="63" t="s">
        <v>347</v>
      </c>
      <c r="B137" s="64" t="s">
        <v>130</v>
      </c>
      <c r="C137" s="65">
        <v>0</v>
      </c>
      <c r="D137" s="52">
        <v>2827.3</v>
      </c>
      <c r="E137" s="52">
        <v>2827.3</v>
      </c>
      <c r="F137" s="41"/>
      <c r="G137" s="42"/>
      <c r="H137" s="42"/>
      <c r="I137" s="42"/>
    </row>
    <row r="138" spans="1:9" s="43" customFormat="1" x14ac:dyDescent="0.2">
      <c r="A138" s="63" t="s">
        <v>348</v>
      </c>
      <c r="B138" s="64" t="s">
        <v>131</v>
      </c>
      <c r="C138" s="65">
        <v>2559.0999999999995</v>
      </c>
      <c r="D138" s="52">
        <v>2559.1</v>
      </c>
      <c r="E138" s="52">
        <v>2559.1</v>
      </c>
      <c r="F138" s="41"/>
      <c r="G138" s="42"/>
      <c r="H138" s="42"/>
      <c r="I138" s="42"/>
    </row>
    <row r="139" spans="1:9" s="43" customFormat="1" x14ac:dyDescent="0.2">
      <c r="A139" s="63" t="s">
        <v>349</v>
      </c>
      <c r="B139" s="64" t="s">
        <v>132</v>
      </c>
      <c r="C139" s="65">
        <v>2605.1</v>
      </c>
      <c r="D139" s="52">
        <v>820.8</v>
      </c>
      <c r="E139" s="52">
        <v>820.8</v>
      </c>
      <c r="F139" s="41"/>
      <c r="G139" s="42"/>
      <c r="H139" s="42"/>
      <c r="I139" s="42"/>
    </row>
    <row r="140" spans="1:9" s="43" customFormat="1" x14ac:dyDescent="0.2">
      <c r="A140" s="63" t="s">
        <v>350</v>
      </c>
      <c r="B140" s="64" t="s">
        <v>133</v>
      </c>
      <c r="C140" s="65">
        <v>21823</v>
      </c>
      <c r="D140" s="52">
        <v>1385.4</v>
      </c>
      <c r="E140" s="52">
        <v>1385.4</v>
      </c>
      <c r="F140" s="41"/>
      <c r="G140" s="42"/>
      <c r="H140" s="42"/>
      <c r="I140" s="42"/>
    </row>
    <row r="141" spans="1:9" s="43" customFormat="1" x14ac:dyDescent="0.2">
      <c r="A141" s="63" t="s">
        <v>351</v>
      </c>
      <c r="B141" s="64" t="s">
        <v>134</v>
      </c>
      <c r="C141" s="65">
        <v>594.89999999999986</v>
      </c>
      <c r="D141" s="52">
        <v>594.9</v>
      </c>
      <c r="E141" s="52">
        <v>594.9</v>
      </c>
      <c r="F141" s="41"/>
      <c r="G141" s="42"/>
      <c r="H141" s="42"/>
      <c r="I141" s="42"/>
    </row>
    <row r="142" spans="1:9" s="43" customFormat="1" x14ac:dyDescent="0.2">
      <c r="A142" s="63" t="s">
        <v>352</v>
      </c>
      <c r="B142" s="64" t="s">
        <v>135</v>
      </c>
      <c r="C142" s="65">
        <v>733.99999999999977</v>
      </c>
      <c r="D142" s="52">
        <v>734</v>
      </c>
      <c r="E142" s="52">
        <v>734</v>
      </c>
      <c r="F142" s="41"/>
      <c r="G142" s="42"/>
      <c r="H142" s="42"/>
      <c r="I142" s="42"/>
    </row>
    <row r="143" spans="1:9" s="40" customFormat="1" ht="24.75" customHeight="1" x14ac:dyDescent="0.2">
      <c r="A143" s="63">
        <v>11</v>
      </c>
      <c r="B143" s="64" t="s">
        <v>136</v>
      </c>
      <c r="C143" s="65"/>
      <c r="D143" s="44"/>
      <c r="E143" s="44"/>
      <c r="F143" s="38"/>
      <c r="G143" s="39"/>
      <c r="H143" s="39"/>
      <c r="I143" s="39"/>
    </row>
    <row r="144" spans="1:9" s="46" customFormat="1" x14ac:dyDescent="0.2">
      <c r="A144" s="63" t="s">
        <v>353</v>
      </c>
      <c r="B144" s="64" t="s">
        <v>136</v>
      </c>
      <c r="C144" s="65">
        <v>2886.7</v>
      </c>
      <c r="D144" s="52">
        <v>909.5</v>
      </c>
      <c r="E144" s="52">
        <v>909.5</v>
      </c>
      <c r="F144" s="58"/>
      <c r="G144" s="45"/>
      <c r="H144" s="45"/>
      <c r="I144" s="45"/>
    </row>
    <row r="145" spans="1:9" s="43" customFormat="1" ht="19.5" customHeight="1" x14ac:dyDescent="0.2">
      <c r="A145" s="63" t="s">
        <v>354</v>
      </c>
      <c r="B145" s="64" t="s">
        <v>137</v>
      </c>
      <c r="C145" s="65">
        <v>3206.6000000000004</v>
      </c>
      <c r="D145" s="52">
        <v>1010.3</v>
      </c>
      <c r="E145" s="52">
        <v>1010.3</v>
      </c>
      <c r="F145" s="58"/>
      <c r="G145" s="42"/>
      <c r="H145" s="42"/>
      <c r="I145" s="42"/>
    </row>
    <row r="146" spans="1:9" s="43" customFormat="1" x14ac:dyDescent="0.2">
      <c r="A146" s="63" t="s">
        <v>355</v>
      </c>
      <c r="B146" s="64" t="s">
        <v>138</v>
      </c>
      <c r="C146" s="65">
        <v>960.1</v>
      </c>
      <c r="D146" s="52">
        <v>302.5</v>
      </c>
      <c r="E146" s="52">
        <v>302.5</v>
      </c>
      <c r="F146" s="41"/>
      <c r="G146" s="42"/>
      <c r="H146" s="42"/>
      <c r="I146" s="42"/>
    </row>
    <row r="147" spans="1:9" s="56" customFormat="1" ht="16.5" customHeight="1" x14ac:dyDescent="0.2">
      <c r="A147" s="63" t="s">
        <v>356</v>
      </c>
      <c r="B147" s="64" t="s">
        <v>139</v>
      </c>
      <c r="C147" s="65">
        <v>1446.5</v>
      </c>
      <c r="D147" s="52">
        <v>455.7</v>
      </c>
      <c r="E147" s="52">
        <v>455.7</v>
      </c>
      <c r="F147" s="67"/>
      <c r="G147" s="68"/>
      <c r="H147" s="55"/>
      <c r="I147" s="55"/>
    </row>
    <row r="148" spans="1:9" s="43" customFormat="1" x14ac:dyDescent="0.2">
      <c r="A148" s="63" t="s">
        <v>357</v>
      </c>
      <c r="B148" s="64" t="s">
        <v>140</v>
      </c>
      <c r="C148" s="65">
        <v>2157</v>
      </c>
      <c r="D148" s="52">
        <v>679.6</v>
      </c>
      <c r="E148" s="52">
        <v>679.6</v>
      </c>
      <c r="F148" s="58"/>
      <c r="G148" s="42"/>
      <c r="H148" s="42"/>
      <c r="I148" s="42"/>
    </row>
    <row r="149" spans="1:9" s="43" customFormat="1" x14ac:dyDescent="0.2">
      <c r="A149" s="63" t="s">
        <v>358</v>
      </c>
      <c r="B149" s="64" t="s">
        <v>141</v>
      </c>
      <c r="C149" s="65">
        <v>1068.9000000000001</v>
      </c>
      <c r="D149" s="52">
        <v>336.8</v>
      </c>
      <c r="E149" s="52">
        <v>336.8</v>
      </c>
      <c r="F149" s="41"/>
      <c r="G149" s="42"/>
      <c r="H149" s="42"/>
      <c r="I149" s="42"/>
    </row>
    <row r="150" spans="1:9" s="43" customFormat="1" x14ac:dyDescent="0.2">
      <c r="A150" s="63" t="s">
        <v>359</v>
      </c>
      <c r="B150" s="64" t="s">
        <v>142</v>
      </c>
      <c r="C150" s="65">
        <v>2144.1999999999998</v>
      </c>
      <c r="D150" s="52">
        <v>675.6</v>
      </c>
      <c r="E150" s="52">
        <v>675.6</v>
      </c>
      <c r="F150" s="58"/>
      <c r="G150" s="42"/>
      <c r="H150" s="42"/>
      <c r="I150" s="42"/>
    </row>
    <row r="151" spans="1:9" s="43" customFormat="1" x14ac:dyDescent="0.2">
      <c r="A151" s="63" t="s">
        <v>360</v>
      </c>
      <c r="B151" s="64" t="s">
        <v>143</v>
      </c>
      <c r="C151" s="65">
        <v>3379.5</v>
      </c>
      <c r="D151" s="52">
        <v>1064.8</v>
      </c>
      <c r="E151" s="52">
        <v>1064.8</v>
      </c>
      <c r="F151" s="41"/>
      <c r="G151" s="42"/>
      <c r="H151" s="42"/>
      <c r="I151" s="42"/>
    </row>
    <row r="152" spans="1:9" s="43" customFormat="1" x14ac:dyDescent="0.2">
      <c r="A152" s="63" t="s">
        <v>361</v>
      </c>
      <c r="B152" s="64" t="s">
        <v>144</v>
      </c>
      <c r="C152" s="65">
        <v>768.1</v>
      </c>
      <c r="D152" s="52">
        <v>242</v>
      </c>
      <c r="E152" s="52">
        <v>242</v>
      </c>
      <c r="F152" s="58"/>
      <c r="G152" s="42"/>
      <c r="H152" s="42"/>
      <c r="I152" s="42"/>
    </row>
    <row r="153" spans="1:9" s="56" customFormat="1" ht="17.25" customHeight="1" x14ac:dyDescent="0.2">
      <c r="A153" s="63" t="s">
        <v>362</v>
      </c>
      <c r="B153" s="64" t="s">
        <v>145</v>
      </c>
      <c r="C153" s="65">
        <v>4730</v>
      </c>
      <c r="D153" s="52">
        <v>1490.3</v>
      </c>
      <c r="E153" s="52">
        <v>1490.3</v>
      </c>
      <c r="F153" s="67"/>
      <c r="G153" s="55"/>
      <c r="H153" s="55"/>
      <c r="I153" s="55"/>
    </row>
    <row r="154" spans="1:9" s="43" customFormat="1" ht="18.75" customHeight="1" x14ac:dyDescent="0.2">
      <c r="A154" s="63" t="s">
        <v>363</v>
      </c>
      <c r="B154" s="64" t="s">
        <v>146</v>
      </c>
      <c r="C154" s="65">
        <v>3673.9</v>
      </c>
      <c r="D154" s="52">
        <v>1157.5</v>
      </c>
      <c r="E154" s="52">
        <v>1157.5</v>
      </c>
      <c r="F154" s="58"/>
      <c r="G154" s="42"/>
      <c r="H154" s="42"/>
      <c r="I154" s="42"/>
    </row>
    <row r="155" spans="1:9" s="56" customFormat="1" ht="16.5" customHeight="1" x14ac:dyDescent="0.2">
      <c r="A155" s="63" t="s">
        <v>364</v>
      </c>
      <c r="B155" s="64" t="s">
        <v>147</v>
      </c>
      <c r="C155" s="65">
        <v>1632.1000000000001</v>
      </c>
      <c r="D155" s="52">
        <v>514.20000000000005</v>
      </c>
      <c r="E155" s="52">
        <v>514.20000000000005</v>
      </c>
      <c r="F155" s="67"/>
      <c r="G155" s="55"/>
      <c r="H155" s="55"/>
      <c r="I155" s="55"/>
    </row>
    <row r="156" spans="1:9" s="43" customFormat="1" ht="20.25" customHeight="1" x14ac:dyDescent="0.2">
      <c r="A156" s="63" t="s">
        <v>365</v>
      </c>
      <c r="B156" s="64" t="s">
        <v>148</v>
      </c>
      <c r="C156" s="65">
        <v>742.4</v>
      </c>
      <c r="D156" s="52">
        <v>233.9</v>
      </c>
      <c r="E156" s="52">
        <v>233.9</v>
      </c>
      <c r="F156" s="58"/>
      <c r="G156" s="42"/>
      <c r="H156" s="42"/>
      <c r="I156" s="42"/>
    </row>
    <row r="157" spans="1:9" s="43" customFormat="1" ht="17.25" customHeight="1" x14ac:dyDescent="0.2">
      <c r="A157" s="63" t="s">
        <v>366</v>
      </c>
      <c r="B157" s="64" t="s">
        <v>149</v>
      </c>
      <c r="C157" s="65">
        <v>1504.1</v>
      </c>
      <c r="D157" s="52">
        <v>473.9</v>
      </c>
      <c r="E157" s="52">
        <v>473.9</v>
      </c>
      <c r="F157" s="58"/>
      <c r="G157" s="42"/>
      <c r="H157" s="42"/>
      <c r="I157" s="42"/>
    </row>
    <row r="158" spans="1:9" s="43" customFormat="1" ht="21.75" customHeight="1" x14ac:dyDescent="0.2">
      <c r="A158" s="63" t="s">
        <v>367</v>
      </c>
      <c r="B158" s="64" t="s">
        <v>150</v>
      </c>
      <c r="C158" s="65">
        <v>4096.2999999999993</v>
      </c>
      <c r="D158" s="52">
        <v>1290.5999999999999</v>
      </c>
      <c r="E158" s="52">
        <v>1290.5999999999999</v>
      </c>
      <c r="F158" s="58"/>
      <c r="G158" s="42"/>
      <c r="H158" s="42"/>
      <c r="I158" s="42"/>
    </row>
    <row r="159" spans="1:9" s="43" customFormat="1" ht="19.5" customHeight="1" x14ac:dyDescent="0.2">
      <c r="A159" s="63" t="s">
        <v>368</v>
      </c>
      <c r="B159" s="64" t="s">
        <v>151</v>
      </c>
      <c r="C159" s="65">
        <v>947.19999999999993</v>
      </c>
      <c r="D159" s="52">
        <v>298.39999999999998</v>
      </c>
      <c r="E159" s="52">
        <v>298.39999999999998</v>
      </c>
      <c r="F159" s="58"/>
      <c r="G159" s="42"/>
      <c r="H159" s="42"/>
      <c r="I159" s="42"/>
    </row>
    <row r="160" spans="1:9" s="40" customFormat="1" x14ac:dyDescent="0.2">
      <c r="A160" s="63">
        <v>12</v>
      </c>
      <c r="B160" s="64" t="s">
        <v>152</v>
      </c>
      <c r="C160" s="65"/>
      <c r="D160" s="65"/>
      <c r="E160" s="65"/>
      <c r="F160" s="38"/>
      <c r="G160" s="39"/>
      <c r="H160" s="39"/>
      <c r="I160" s="39"/>
    </row>
    <row r="161" spans="1:9" s="46" customFormat="1" ht="19.5" customHeight="1" x14ac:dyDescent="0.2">
      <c r="A161" s="63" t="s">
        <v>369</v>
      </c>
      <c r="B161" s="64" t="s">
        <v>152</v>
      </c>
      <c r="C161" s="65">
        <v>15591.7</v>
      </c>
      <c r="D161" s="52">
        <v>4912.5</v>
      </c>
      <c r="E161" s="52">
        <v>4912.5</v>
      </c>
      <c r="F161" s="58"/>
      <c r="G161" s="45"/>
      <c r="H161" s="45"/>
      <c r="I161" s="45"/>
    </row>
    <row r="162" spans="1:9" s="43" customFormat="1" x14ac:dyDescent="0.2">
      <c r="A162" s="63" t="s">
        <v>370</v>
      </c>
      <c r="B162" s="64" t="s">
        <v>153</v>
      </c>
      <c r="C162" s="65">
        <v>1600.2</v>
      </c>
      <c r="D162" s="52">
        <v>504.2</v>
      </c>
      <c r="E162" s="52">
        <v>504.2</v>
      </c>
      <c r="F162" s="58"/>
      <c r="G162" s="42"/>
      <c r="H162" s="42"/>
      <c r="I162" s="42"/>
    </row>
    <row r="163" spans="1:9" s="43" customFormat="1" x14ac:dyDescent="0.2">
      <c r="A163" s="63" t="s">
        <v>371</v>
      </c>
      <c r="B163" s="64" t="s">
        <v>154</v>
      </c>
      <c r="C163" s="65">
        <v>1152.0999999999999</v>
      </c>
      <c r="D163" s="52">
        <v>363</v>
      </c>
      <c r="E163" s="52">
        <v>363</v>
      </c>
      <c r="F163" s="58"/>
      <c r="G163" s="42"/>
      <c r="H163" s="42"/>
      <c r="I163" s="42"/>
    </row>
    <row r="164" spans="1:9" s="43" customFormat="1" ht="18" customHeight="1" x14ac:dyDescent="0.2">
      <c r="A164" s="63" t="s">
        <v>372</v>
      </c>
      <c r="B164" s="64" t="s">
        <v>155</v>
      </c>
      <c r="C164" s="65">
        <v>1600.2</v>
      </c>
      <c r="D164" s="52">
        <v>504.2</v>
      </c>
      <c r="E164" s="52">
        <v>504.2</v>
      </c>
      <c r="F164" s="58"/>
      <c r="G164" s="42"/>
      <c r="H164" s="42"/>
      <c r="I164" s="42"/>
    </row>
    <row r="165" spans="1:9" s="43" customFormat="1" x14ac:dyDescent="0.2">
      <c r="A165" s="63" t="s">
        <v>373</v>
      </c>
      <c r="B165" s="64" t="s">
        <v>156</v>
      </c>
      <c r="C165" s="65">
        <v>6368.5</v>
      </c>
      <c r="D165" s="52">
        <v>2006.5</v>
      </c>
      <c r="E165" s="52">
        <v>2006.5</v>
      </c>
      <c r="F165" s="58"/>
      <c r="G165" s="42"/>
      <c r="H165" s="42"/>
      <c r="I165" s="42"/>
    </row>
    <row r="166" spans="1:9" s="43" customFormat="1" x14ac:dyDescent="0.2">
      <c r="A166" s="63" t="s">
        <v>374</v>
      </c>
      <c r="B166" s="64" t="s">
        <v>157</v>
      </c>
      <c r="C166" s="65">
        <v>7322.2</v>
      </c>
      <c r="D166" s="52">
        <v>2307</v>
      </c>
      <c r="E166" s="52">
        <v>2307</v>
      </c>
      <c r="F166" s="58"/>
      <c r="G166" s="42"/>
      <c r="H166" s="42"/>
      <c r="I166" s="42"/>
    </row>
    <row r="167" spans="1:9" s="43" customFormat="1" x14ac:dyDescent="0.2">
      <c r="A167" s="63" t="s">
        <v>375</v>
      </c>
      <c r="B167" s="64" t="s">
        <v>158</v>
      </c>
      <c r="C167" s="65">
        <v>4717.2</v>
      </c>
      <c r="D167" s="52">
        <v>1486.2</v>
      </c>
      <c r="E167" s="52">
        <v>1486.2</v>
      </c>
      <c r="F167" s="58"/>
      <c r="G167" s="42"/>
      <c r="H167" s="42"/>
      <c r="I167" s="42"/>
    </row>
    <row r="168" spans="1:9" s="43" customFormat="1" ht="20.25" customHeight="1" x14ac:dyDescent="0.2">
      <c r="A168" s="63" t="s">
        <v>376</v>
      </c>
      <c r="B168" s="64" t="s">
        <v>159</v>
      </c>
      <c r="C168" s="65">
        <v>3315.5</v>
      </c>
      <c r="D168" s="52">
        <v>1044.5999999999999</v>
      </c>
      <c r="E168" s="52">
        <v>1044.5999999999999</v>
      </c>
      <c r="F168" s="58"/>
      <c r="G168" s="42"/>
      <c r="H168" s="42"/>
      <c r="I168" s="42"/>
    </row>
    <row r="169" spans="1:9" s="43" customFormat="1" ht="21" customHeight="1" x14ac:dyDescent="0.2">
      <c r="A169" s="63" t="s">
        <v>377</v>
      </c>
      <c r="B169" s="64" t="s">
        <v>160</v>
      </c>
      <c r="C169" s="65">
        <v>3577.8999999999996</v>
      </c>
      <c r="D169" s="52">
        <v>1127.3</v>
      </c>
      <c r="E169" s="52">
        <v>1127.3</v>
      </c>
      <c r="F169" s="58"/>
      <c r="G169" s="42"/>
      <c r="H169" s="42"/>
      <c r="I169" s="42"/>
    </row>
    <row r="170" spans="1:9" s="43" customFormat="1" ht="18.75" customHeight="1" x14ac:dyDescent="0.2">
      <c r="A170" s="63" t="s">
        <v>378</v>
      </c>
      <c r="B170" s="64" t="s">
        <v>161</v>
      </c>
      <c r="C170" s="65">
        <v>1235.3</v>
      </c>
      <c r="D170" s="52">
        <v>389.2</v>
      </c>
      <c r="E170" s="52">
        <v>389.2</v>
      </c>
      <c r="F170" s="58"/>
      <c r="G170" s="42"/>
      <c r="H170" s="42"/>
      <c r="I170" s="42"/>
    </row>
    <row r="171" spans="1:9" s="43" customFormat="1" x14ac:dyDescent="0.2">
      <c r="A171" s="63" t="s">
        <v>379</v>
      </c>
      <c r="B171" s="64" t="s">
        <v>162</v>
      </c>
      <c r="C171" s="65">
        <v>1888.1999999999998</v>
      </c>
      <c r="D171" s="52">
        <v>594.9</v>
      </c>
      <c r="E171" s="52">
        <v>594.9</v>
      </c>
      <c r="F171" s="58"/>
      <c r="G171" s="42"/>
      <c r="H171" s="42"/>
      <c r="I171" s="42"/>
    </row>
    <row r="172" spans="1:9" s="43" customFormat="1" x14ac:dyDescent="0.2">
      <c r="A172" s="63" t="s">
        <v>380</v>
      </c>
      <c r="B172" s="64" t="s">
        <v>163</v>
      </c>
      <c r="C172" s="65">
        <v>2483.4</v>
      </c>
      <c r="D172" s="52">
        <v>782.4</v>
      </c>
      <c r="E172" s="52">
        <v>782.4</v>
      </c>
      <c r="F172" s="58"/>
      <c r="G172" s="42"/>
      <c r="H172" s="42"/>
      <c r="I172" s="42"/>
    </row>
    <row r="173" spans="1:9" s="43" customFormat="1" x14ac:dyDescent="0.2">
      <c r="A173" s="63" t="s">
        <v>381</v>
      </c>
      <c r="B173" s="64" t="s">
        <v>164</v>
      </c>
      <c r="C173" s="65">
        <v>5997.2999999999993</v>
      </c>
      <c r="D173" s="52">
        <v>1889.6</v>
      </c>
      <c r="E173" s="52">
        <v>1889.6</v>
      </c>
      <c r="F173" s="58"/>
      <c r="G173" s="42"/>
      <c r="H173" s="42"/>
      <c r="I173" s="42"/>
    </row>
    <row r="174" spans="1:9" s="43" customFormat="1" x14ac:dyDescent="0.2">
      <c r="A174" s="63" t="s">
        <v>382</v>
      </c>
      <c r="B174" s="64" t="s">
        <v>165</v>
      </c>
      <c r="C174" s="65">
        <v>1843.3999999999999</v>
      </c>
      <c r="D174" s="52">
        <v>580.79999999999995</v>
      </c>
      <c r="E174" s="52">
        <v>580.79999999999995</v>
      </c>
      <c r="F174" s="58"/>
      <c r="G174" s="42"/>
      <c r="H174" s="42"/>
      <c r="I174" s="42"/>
    </row>
    <row r="175" spans="1:9" s="43" customFormat="1" x14ac:dyDescent="0.2">
      <c r="A175" s="63" t="s">
        <v>383</v>
      </c>
      <c r="B175" s="64" t="s">
        <v>166</v>
      </c>
      <c r="C175" s="65">
        <v>5075.7</v>
      </c>
      <c r="D175" s="52">
        <v>1599.2</v>
      </c>
      <c r="E175" s="52">
        <v>1599.2</v>
      </c>
      <c r="F175" s="58"/>
      <c r="G175" s="42"/>
      <c r="H175" s="42"/>
      <c r="I175" s="42"/>
    </row>
    <row r="176" spans="1:9" s="40" customFormat="1" ht="20.25" customHeight="1" x14ac:dyDescent="0.2">
      <c r="A176" s="63">
        <v>13</v>
      </c>
      <c r="B176" s="64" t="s">
        <v>167</v>
      </c>
      <c r="C176" s="65"/>
      <c r="D176" s="44"/>
      <c r="E176" s="44"/>
      <c r="F176" s="38"/>
      <c r="G176" s="39"/>
      <c r="H176" s="39"/>
      <c r="I176" s="39"/>
    </row>
    <row r="177" spans="1:9" s="46" customFormat="1" x14ac:dyDescent="0.2">
      <c r="A177" s="63" t="s">
        <v>384</v>
      </c>
      <c r="B177" s="64" t="s">
        <v>167</v>
      </c>
      <c r="C177" s="65">
        <v>0</v>
      </c>
      <c r="D177" s="52">
        <v>0</v>
      </c>
      <c r="E177" s="52">
        <v>0</v>
      </c>
      <c r="F177" s="41"/>
      <c r="G177" s="45"/>
      <c r="H177" s="45"/>
      <c r="I177" s="45"/>
    </row>
    <row r="178" spans="1:9" s="43" customFormat="1" x14ac:dyDescent="0.2">
      <c r="A178" s="63" t="s">
        <v>385</v>
      </c>
      <c r="B178" s="64" t="s">
        <v>168</v>
      </c>
      <c r="C178" s="65">
        <v>2048.1999999999998</v>
      </c>
      <c r="D178" s="52">
        <v>645.29999999999995</v>
      </c>
      <c r="E178" s="52">
        <v>645.29999999999995</v>
      </c>
      <c r="F178" s="41"/>
      <c r="G178" s="42"/>
      <c r="H178" s="42"/>
      <c r="I178" s="42"/>
    </row>
    <row r="179" spans="1:9" s="43" customFormat="1" x14ac:dyDescent="0.2">
      <c r="A179" s="63" t="s">
        <v>386</v>
      </c>
      <c r="B179" s="64" t="s">
        <v>169</v>
      </c>
      <c r="C179" s="65">
        <v>3059.4</v>
      </c>
      <c r="D179" s="52">
        <v>963.9</v>
      </c>
      <c r="E179" s="52">
        <v>963.9</v>
      </c>
      <c r="F179" s="41"/>
      <c r="G179" s="42"/>
      <c r="H179" s="42"/>
      <c r="I179" s="42"/>
    </row>
    <row r="180" spans="1:9" s="43" customFormat="1" x14ac:dyDescent="0.2">
      <c r="A180" s="63" t="s">
        <v>387</v>
      </c>
      <c r="B180" s="64" t="s">
        <v>170</v>
      </c>
      <c r="C180" s="65">
        <v>3014.6000000000004</v>
      </c>
      <c r="D180" s="52">
        <v>949.8</v>
      </c>
      <c r="E180" s="52">
        <v>949.8</v>
      </c>
      <c r="F180" s="41"/>
      <c r="G180" s="42"/>
      <c r="H180" s="42"/>
      <c r="I180" s="42"/>
    </row>
    <row r="181" spans="1:9" s="43" customFormat="1" x14ac:dyDescent="0.2">
      <c r="A181" s="63" t="s">
        <v>388</v>
      </c>
      <c r="B181" s="64" t="s">
        <v>171</v>
      </c>
      <c r="C181" s="65">
        <v>563.29999999999995</v>
      </c>
      <c r="D181" s="52">
        <v>177.5</v>
      </c>
      <c r="E181" s="52">
        <v>177.5</v>
      </c>
      <c r="F181" s="41"/>
      <c r="G181" s="42"/>
      <c r="H181" s="42"/>
      <c r="I181" s="42"/>
    </row>
    <row r="182" spans="1:9" s="43" customFormat="1" x14ac:dyDescent="0.2">
      <c r="A182" s="63" t="s">
        <v>389</v>
      </c>
      <c r="B182" s="64" t="s">
        <v>172</v>
      </c>
      <c r="C182" s="65">
        <v>7040.6</v>
      </c>
      <c r="D182" s="52">
        <v>2218.3000000000002</v>
      </c>
      <c r="E182" s="52">
        <v>2218.3000000000002</v>
      </c>
      <c r="F182" s="41"/>
      <c r="G182" s="42"/>
      <c r="H182" s="42"/>
      <c r="I182" s="42"/>
    </row>
    <row r="183" spans="1:9" s="40" customFormat="1" ht="20.25" customHeight="1" x14ac:dyDescent="0.2">
      <c r="A183" s="63">
        <v>14</v>
      </c>
      <c r="B183" s="64" t="s">
        <v>173</v>
      </c>
      <c r="C183" s="65"/>
      <c r="D183" s="65"/>
      <c r="E183" s="65"/>
      <c r="F183" s="38"/>
      <c r="G183" s="39"/>
      <c r="H183" s="39"/>
      <c r="I183" s="39"/>
    </row>
    <row r="184" spans="1:9" s="46" customFormat="1" x14ac:dyDescent="0.2">
      <c r="A184" s="63" t="s">
        <v>390</v>
      </c>
      <c r="B184" s="64" t="s">
        <v>173</v>
      </c>
      <c r="C184" s="65">
        <v>0</v>
      </c>
      <c r="D184" s="52">
        <v>1486.2</v>
      </c>
      <c r="E184" s="52">
        <v>1486.2</v>
      </c>
      <c r="F184" s="41"/>
      <c r="G184" s="45"/>
      <c r="H184" s="45"/>
      <c r="I184" s="45"/>
    </row>
    <row r="185" spans="1:9" s="43" customFormat="1" x14ac:dyDescent="0.2">
      <c r="A185" s="63" t="s">
        <v>391</v>
      </c>
      <c r="B185" s="64" t="s">
        <v>174</v>
      </c>
      <c r="C185" s="65">
        <v>2765.1000000000004</v>
      </c>
      <c r="D185" s="52">
        <v>871.2</v>
      </c>
      <c r="E185" s="52">
        <v>871.2</v>
      </c>
      <c r="F185" s="41"/>
      <c r="G185" s="42"/>
      <c r="H185" s="42"/>
      <c r="I185" s="42"/>
    </row>
    <row r="186" spans="1:9" s="43" customFormat="1" x14ac:dyDescent="0.2">
      <c r="A186" s="63" t="s">
        <v>392</v>
      </c>
      <c r="B186" s="64" t="s">
        <v>175</v>
      </c>
      <c r="C186" s="65">
        <v>4217.8999999999996</v>
      </c>
      <c r="D186" s="52">
        <v>1328.9</v>
      </c>
      <c r="E186" s="52">
        <v>1328.9</v>
      </c>
      <c r="F186" s="41"/>
      <c r="G186" s="42"/>
      <c r="H186" s="42"/>
      <c r="I186" s="42"/>
    </row>
    <row r="187" spans="1:9" s="43" customFormat="1" x14ac:dyDescent="0.2">
      <c r="A187" s="63" t="s">
        <v>393</v>
      </c>
      <c r="B187" s="64" t="s">
        <v>176</v>
      </c>
      <c r="C187" s="65">
        <v>1862.5</v>
      </c>
      <c r="D187" s="52">
        <v>586.79999999999995</v>
      </c>
      <c r="E187" s="52">
        <v>586.79999999999995</v>
      </c>
      <c r="F187" s="41"/>
      <c r="G187" s="42"/>
      <c r="H187" s="42"/>
      <c r="I187" s="42"/>
    </row>
    <row r="188" spans="1:9" s="43" customFormat="1" x14ac:dyDescent="0.2">
      <c r="A188" s="63" t="s">
        <v>394</v>
      </c>
      <c r="B188" s="64" t="s">
        <v>177</v>
      </c>
      <c r="C188" s="65">
        <v>1529.8</v>
      </c>
      <c r="D188" s="52">
        <v>482</v>
      </c>
      <c r="E188" s="52">
        <v>482</v>
      </c>
      <c r="F188" s="41"/>
      <c r="G188" s="42"/>
      <c r="H188" s="42"/>
      <c r="I188" s="42"/>
    </row>
    <row r="189" spans="1:9" s="43" customFormat="1" ht="18.75" customHeight="1" x14ac:dyDescent="0.2">
      <c r="A189" s="63" t="s">
        <v>395</v>
      </c>
      <c r="B189" s="64" t="s">
        <v>178</v>
      </c>
      <c r="C189" s="65">
        <v>6029.2999999999993</v>
      </c>
      <c r="D189" s="52">
        <v>1899.6</v>
      </c>
      <c r="E189" s="52">
        <v>1899.6</v>
      </c>
      <c r="F189" s="41"/>
      <c r="G189" s="42"/>
      <c r="H189" s="42"/>
      <c r="I189" s="42"/>
    </row>
    <row r="190" spans="1:9" s="43" customFormat="1" x14ac:dyDescent="0.2">
      <c r="A190" s="63" t="s">
        <v>396</v>
      </c>
      <c r="B190" s="64" t="s">
        <v>179</v>
      </c>
      <c r="C190" s="65">
        <v>6470.9000000000005</v>
      </c>
      <c r="D190" s="52">
        <v>2038.8</v>
      </c>
      <c r="E190" s="52">
        <v>2038.8</v>
      </c>
      <c r="F190" s="41"/>
      <c r="G190" s="42"/>
      <c r="H190" s="42"/>
      <c r="I190" s="42"/>
    </row>
    <row r="191" spans="1:9" s="43" customFormat="1" x14ac:dyDescent="0.2">
      <c r="A191" s="63" t="s">
        <v>397</v>
      </c>
      <c r="B191" s="64" t="s">
        <v>180</v>
      </c>
      <c r="C191" s="65">
        <v>1888.1999999999998</v>
      </c>
      <c r="D191" s="52">
        <v>594.9</v>
      </c>
      <c r="E191" s="52">
        <v>594.9</v>
      </c>
      <c r="F191" s="41"/>
      <c r="G191" s="42"/>
      <c r="H191" s="42"/>
      <c r="I191" s="42"/>
    </row>
    <row r="192" spans="1:9" s="43" customFormat="1" x14ac:dyDescent="0.2">
      <c r="A192" s="63" t="s">
        <v>398</v>
      </c>
      <c r="B192" s="64" t="s">
        <v>181</v>
      </c>
      <c r="C192" s="65">
        <v>2400.1999999999998</v>
      </c>
      <c r="D192" s="52">
        <v>756.2</v>
      </c>
      <c r="E192" s="52">
        <v>756.2</v>
      </c>
      <c r="F192" s="41"/>
      <c r="G192" s="42"/>
      <c r="H192" s="42"/>
      <c r="I192" s="42"/>
    </row>
    <row r="193" spans="1:9" s="43" customFormat="1" x14ac:dyDescent="0.2">
      <c r="A193" s="63" t="s">
        <v>399</v>
      </c>
      <c r="B193" s="64" t="s">
        <v>182</v>
      </c>
      <c r="C193" s="65">
        <v>3789.1000000000004</v>
      </c>
      <c r="D193" s="52">
        <v>1193.8</v>
      </c>
      <c r="E193" s="52">
        <v>1193.8</v>
      </c>
      <c r="F193" s="41"/>
      <c r="G193" s="42"/>
      <c r="H193" s="42"/>
      <c r="I193" s="42"/>
    </row>
    <row r="194" spans="1:9" s="43" customFormat="1" x14ac:dyDescent="0.2">
      <c r="A194" s="63" t="s">
        <v>400</v>
      </c>
      <c r="B194" s="64" t="s">
        <v>183</v>
      </c>
      <c r="C194" s="65">
        <v>10048.799999999999</v>
      </c>
      <c r="D194" s="52">
        <v>1679.8</v>
      </c>
      <c r="E194" s="52">
        <v>1679.8</v>
      </c>
      <c r="F194" s="41"/>
      <c r="G194" s="42"/>
      <c r="H194" s="42"/>
      <c r="I194" s="42"/>
    </row>
    <row r="195" spans="1:9" s="43" customFormat="1" x14ac:dyDescent="0.2">
      <c r="A195" s="63" t="s">
        <v>401</v>
      </c>
      <c r="B195" s="64" t="s">
        <v>184</v>
      </c>
      <c r="C195" s="65">
        <v>806.5</v>
      </c>
      <c r="D195" s="52">
        <v>254.1</v>
      </c>
      <c r="E195" s="52">
        <v>254.1</v>
      </c>
      <c r="F195" s="41"/>
      <c r="G195" s="42"/>
      <c r="H195" s="42"/>
      <c r="I195" s="42"/>
    </row>
    <row r="196" spans="1:9" s="43" customFormat="1" x14ac:dyDescent="0.2">
      <c r="A196" s="63" t="s">
        <v>402</v>
      </c>
      <c r="B196" s="64" t="s">
        <v>185</v>
      </c>
      <c r="C196" s="65">
        <v>1881.8000000000002</v>
      </c>
      <c r="D196" s="52">
        <v>592.9</v>
      </c>
      <c r="E196" s="52">
        <v>592.9</v>
      </c>
      <c r="F196" s="41"/>
      <c r="G196" s="42"/>
      <c r="H196" s="42"/>
      <c r="I196" s="42"/>
    </row>
    <row r="197" spans="1:9" s="43" customFormat="1" x14ac:dyDescent="0.2">
      <c r="A197" s="63" t="s">
        <v>403</v>
      </c>
      <c r="B197" s="64" t="s">
        <v>186</v>
      </c>
      <c r="C197" s="65">
        <v>2553.8000000000002</v>
      </c>
      <c r="D197" s="52">
        <v>804.6</v>
      </c>
      <c r="E197" s="52">
        <v>804.6</v>
      </c>
      <c r="F197" s="41"/>
      <c r="G197" s="42"/>
      <c r="H197" s="42"/>
      <c r="I197" s="42"/>
    </row>
    <row r="198" spans="1:9" s="43" customFormat="1" x14ac:dyDescent="0.2">
      <c r="A198" s="63" t="s">
        <v>404</v>
      </c>
      <c r="B198" s="64" t="s">
        <v>187</v>
      </c>
      <c r="C198" s="65">
        <v>5683.7</v>
      </c>
      <c r="D198" s="52">
        <v>1790.8</v>
      </c>
      <c r="E198" s="52">
        <v>1790.8</v>
      </c>
      <c r="F198" s="41"/>
      <c r="G198" s="42"/>
      <c r="H198" s="42"/>
      <c r="I198" s="42"/>
    </row>
    <row r="199" spans="1:9" s="40" customFormat="1" x14ac:dyDescent="0.2">
      <c r="A199" s="63">
        <v>15</v>
      </c>
      <c r="B199" s="64" t="s">
        <v>188</v>
      </c>
      <c r="C199" s="65"/>
      <c r="D199" s="44"/>
      <c r="E199" s="44"/>
      <c r="F199" s="38"/>
      <c r="G199" s="39"/>
      <c r="H199" s="39"/>
      <c r="I199" s="39"/>
    </row>
    <row r="200" spans="1:9" s="46" customFormat="1" x14ac:dyDescent="0.2">
      <c r="A200" s="63" t="s">
        <v>405</v>
      </c>
      <c r="B200" s="64" t="s">
        <v>188</v>
      </c>
      <c r="C200" s="65">
        <v>652.9</v>
      </c>
      <c r="D200" s="52">
        <v>205.7</v>
      </c>
      <c r="E200" s="52">
        <v>205.7</v>
      </c>
      <c r="F200" s="41"/>
      <c r="G200" s="45"/>
      <c r="H200" s="45"/>
      <c r="I200" s="45"/>
    </row>
    <row r="201" spans="1:9" s="43" customFormat="1" x14ac:dyDescent="0.2">
      <c r="A201" s="63" t="s">
        <v>406</v>
      </c>
      <c r="B201" s="64" t="s">
        <v>189</v>
      </c>
      <c r="C201" s="65">
        <v>1376.1</v>
      </c>
      <c r="D201" s="52">
        <v>433.6</v>
      </c>
      <c r="E201" s="52">
        <v>433.6</v>
      </c>
      <c r="F201" s="41"/>
      <c r="G201" s="42"/>
      <c r="H201" s="42"/>
      <c r="I201" s="42"/>
    </row>
    <row r="202" spans="1:9" s="43" customFormat="1" x14ac:dyDescent="0.2">
      <c r="A202" s="63" t="s">
        <v>407</v>
      </c>
      <c r="B202" s="64" t="s">
        <v>190</v>
      </c>
      <c r="C202" s="65">
        <v>480</v>
      </c>
      <c r="D202" s="52">
        <v>151.19999999999999</v>
      </c>
      <c r="E202" s="52">
        <v>151.19999999999999</v>
      </c>
      <c r="F202" s="41"/>
      <c r="G202" s="42"/>
      <c r="H202" s="42"/>
      <c r="I202" s="42"/>
    </row>
    <row r="203" spans="1:9" s="43" customFormat="1" x14ac:dyDescent="0.2">
      <c r="A203" s="63" t="s">
        <v>408</v>
      </c>
      <c r="B203" s="64" t="s">
        <v>191</v>
      </c>
      <c r="C203" s="65">
        <v>1830.5</v>
      </c>
      <c r="D203" s="52">
        <v>576.70000000000005</v>
      </c>
      <c r="E203" s="52">
        <v>576.70000000000005</v>
      </c>
      <c r="F203" s="41"/>
      <c r="G203" s="42"/>
      <c r="H203" s="42"/>
      <c r="I203" s="42"/>
    </row>
    <row r="204" spans="1:9" s="43" customFormat="1" x14ac:dyDescent="0.2">
      <c r="A204" s="63" t="s">
        <v>409</v>
      </c>
      <c r="B204" s="64" t="s">
        <v>192</v>
      </c>
      <c r="C204" s="65">
        <v>1612.9</v>
      </c>
      <c r="D204" s="52">
        <v>508.2</v>
      </c>
      <c r="E204" s="52">
        <v>508.2</v>
      </c>
      <c r="F204" s="41"/>
      <c r="G204" s="42"/>
      <c r="H204" s="42"/>
      <c r="I204" s="42"/>
    </row>
    <row r="205" spans="1:9" s="43" customFormat="1" x14ac:dyDescent="0.2">
      <c r="A205" s="63" t="s">
        <v>410</v>
      </c>
      <c r="B205" s="64" t="s">
        <v>193</v>
      </c>
      <c r="C205" s="65">
        <v>5318.8</v>
      </c>
      <c r="D205" s="52">
        <v>1675.8</v>
      </c>
      <c r="E205" s="52">
        <v>1675.8</v>
      </c>
      <c r="F205" s="41"/>
      <c r="G205" s="42"/>
      <c r="H205" s="42"/>
      <c r="I205" s="42"/>
    </row>
    <row r="206" spans="1:9" s="43" customFormat="1" x14ac:dyDescent="0.2">
      <c r="A206" s="63" t="s">
        <v>411</v>
      </c>
      <c r="B206" s="64" t="s">
        <v>194</v>
      </c>
      <c r="C206" s="65">
        <v>2816.2</v>
      </c>
      <c r="D206" s="52">
        <v>887.3</v>
      </c>
      <c r="E206" s="52">
        <v>887.3</v>
      </c>
      <c r="F206" s="41"/>
      <c r="G206" s="42"/>
      <c r="H206" s="42"/>
      <c r="I206" s="42"/>
    </row>
    <row r="207" spans="1:9" s="43" customFormat="1" x14ac:dyDescent="0.2">
      <c r="A207" s="63" t="s">
        <v>412</v>
      </c>
      <c r="B207" s="64" t="s">
        <v>195</v>
      </c>
      <c r="C207" s="65">
        <v>832.09999999999991</v>
      </c>
      <c r="D207" s="52">
        <v>262.2</v>
      </c>
      <c r="E207" s="52">
        <v>262.2</v>
      </c>
      <c r="F207" s="41"/>
      <c r="G207" s="42"/>
      <c r="H207" s="42"/>
      <c r="I207" s="42"/>
    </row>
    <row r="208" spans="1:9" s="40" customFormat="1" x14ac:dyDescent="0.2">
      <c r="A208" s="63">
        <v>16</v>
      </c>
      <c r="B208" s="64" t="s">
        <v>196</v>
      </c>
      <c r="C208" s="65"/>
      <c r="D208" s="65"/>
      <c r="E208" s="65"/>
      <c r="F208" s="38"/>
      <c r="G208" s="39"/>
      <c r="H208" s="39"/>
      <c r="I208" s="39"/>
    </row>
    <row r="209" spans="1:9" s="46" customFormat="1" x14ac:dyDescent="0.2">
      <c r="A209" s="63" t="s">
        <v>413</v>
      </c>
      <c r="B209" s="64" t="s">
        <v>196</v>
      </c>
      <c r="C209" s="65">
        <v>3621.7999999999993</v>
      </c>
      <c r="D209" s="52">
        <v>3621.8</v>
      </c>
      <c r="E209" s="52">
        <v>3621.8</v>
      </c>
      <c r="F209" s="41"/>
      <c r="G209" s="45"/>
      <c r="H209" s="45"/>
      <c r="I209" s="45"/>
    </row>
    <row r="210" spans="1:9" s="43" customFormat="1" x14ac:dyDescent="0.2">
      <c r="A210" s="63" t="s">
        <v>414</v>
      </c>
      <c r="B210" s="64" t="s">
        <v>19</v>
      </c>
      <c r="C210" s="65">
        <v>3006.2</v>
      </c>
      <c r="D210" s="52">
        <v>413.4</v>
      </c>
      <c r="E210" s="52">
        <v>413.4</v>
      </c>
      <c r="F210" s="41"/>
      <c r="G210" s="42"/>
      <c r="H210" s="42"/>
      <c r="I210" s="42"/>
    </row>
    <row r="211" spans="1:9" s="43" customFormat="1" x14ac:dyDescent="0.2">
      <c r="A211" s="63" t="s">
        <v>415</v>
      </c>
      <c r="B211" s="64" t="s">
        <v>197</v>
      </c>
      <c r="C211" s="65">
        <v>4276.1000000000004</v>
      </c>
      <c r="D211" s="52">
        <v>1060.7</v>
      </c>
      <c r="E211" s="52">
        <v>1060.7</v>
      </c>
      <c r="F211" s="41"/>
      <c r="G211" s="42"/>
      <c r="H211" s="42"/>
      <c r="I211" s="42"/>
    </row>
    <row r="212" spans="1:9" s="43" customFormat="1" x14ac:dyDescent="0.2">
      <c r="A212" s="63" t="s">
        <v>416</v>
      </c>
      <c r="B212" s="64" t="s">
        <v>198</v>
      </c>
      <c r="C212" s="65">
        <v>0</v>
      </c>
      <c r="D212" s="52">
        <v>516.29999999999995</v>
      </c>
      <c r="E212" s="52">
        <v>516.29999999999995</v>
      </c>
      <c r="F212" s="41"/>
      <c r="G212" s="42"/>
      <c r="H212" s="42"/>
      <c r="I212" s="42"/>
    </row>
    <row r="213" spans="1:9" s="43" customFormat="1" x14ac:dyDescent="0.2">
      <c r="A213" s="63" t="s">
        <v>417</v>
      </c>
      <c r="B213" s="64" t="s">
        <v>199</v>
      </c>
      <c r="C213" s="65">
        <v>0</v>
      </c>
      <c r="D213" s="52">
        <v>393.2</v>
      </c>
      <c r="E213" s="52">
        <v>393.2</v>
      </c>
      <c r="F213" s="41"/>
      <c r="G213" s="42"/>
      <c r="H213" s="42"/>
      <c r="I213" s="42"/>
    </row>
    <row r="214" spans="1:9" s="43" customFormat="1" x14ac:dyDescent="0.2">
      <c r="A214" s="63" t="s">
        <v>418</v>
      </c>
      <c r="B214" s="64" t="s">
        <v>200</v>
      </c>
      <c r="C214" s="65">
        <v>3235.3999999999996</v>
      </c>
      <c r="D214" s="52">
        <v>578.79999999999995</v>
      </c>
      <c r="E214" s="52">
        <v>578.79999999999995</v>
      </c>
      <c r="F214" s="41"/>
      <c r="G214" s="42"/>
      <c r="H214" s="42"/>
      <c r="I214" s="42"/>
    </row>
    <row r="215" spans="1:9" s="43" customFormat="1" x14ac:dyDescent="0.2">
      <c r="A215" s="63" t="s">
        <v>419</v>
      </c>
      <c r="B215" s="64" t="s">
        <v>201</v>
      </c>
      <c r="C215" s="65">
        <v>0</v>
      </c>
      <c r="D215" s="52">
        <v>272.3</v>
      </c>
      <c r="E215" s="52">
        <v>272.3</v>
      </c>
      <c r="F215" s="41"/>
      <c r="G215" s="42"/>
      <c r="H215" s="42"/>
      <c r="I215" s="42"/>
    </row>
    <row r="216" spans="1:9" s="43" customFormat="1" x14ac:dyDescent="0.2">
      <c r="A216" s="63" t="s">
        <v>420</v>
      </c>
      <c r="B216" s="64" t="s">
        <v>202</v>
      </c>
      <c r="C216" s="65">
        <v>17704.7</v>
      </c>
      <c r="D216" s="52">
        <v>3097.5</v>
      </c>
      <c r="E216" s="52">
        <v>3097.5</v>
      </c>
      <c r="F216" s="41"/>
      <c r="G216" s="42"/>
      <c r="H216" s="42"/>
      <c r="I216" s="42"/>
    </row>
    <row r="217" spans="1:9" s="43" customFormat="1" x14ac:dyDescent="0.2">
      <c r="A217" s="63" t="s">
        <v>421</v>
      </c>
      <c r="B217" s="64" t="s">
        <v>203</v>
      </c>
      <c r="C217" s="65">
        <v>3744.3</v>
      </c>
      <c r="D217" s="52">
        <v>1179.7</v>
      </c>
      <c r="E217" s="52">
        <v>1179.7</v>
      </c>
      <c r="F217" s="41"/>
      <c r="G217" s="42"/>
      <c r="H217" s="42"/>
      <c r="I217" s="42"/>
    </row>
    <row r="218" spans="1:9" s="43" customFormat="1" x14ac:dyDescent="0.2">
      <c r="A218" s="63" t="s">
        <v>422</v>
      </c>
      <c r="B218" s="64" t="s">
        <v>204</v>
      </c>
      <c r="C218" s="65">
        <v>2424.3000000000002</v>
      </c>
      <c r="D218" s="52">
        <v>843</v>
      </c>
      <c r="E218" s="52">
        <v>843</v>
      </c>
      <c r="F218" s="41"/>
      <c r="G218" s="42"/>
      <c r="H218" s="42"/>
      <c r="I218" s="42"/>
    </row>
    <row r="219" spans="1:9" s="40" customFormat="1" x14ac:dyDescent="0.2">
      <c r="A219" s="63">
        <v>17</v>
      </c>
      <c r="B219" s="64" t="s">
        <v>205</v>
      </c>
      <c r="C219" s="65"/>
      <c r="D219" s="44"/>
      <c r="E219" s="44"/>
      <c r="F219" s="38"/>
      <c r="G219" s="39"/>
      <c r="H219" s="39"/>
      <c r="I219" s="39"/>
    </row>
    <row r="220" spans="1:9" s="46" customFormat="1" x14ac:dyDescent="0.2">
      <c r="A220" s="63" t="s">
        <v>423</v>
      </c>
      <c r="B220" s="64" t="s">
        <v>205</v>
      </c>
      <c r="C220" s="65">
        <v>0</v>
      </c>
      <c r="D220" s="52">
        <v>0</v>
      </c>
      <c r="E220" s="52">
        <v>0</v>
      </c>
      <c r="F220" s="41"/>
      <c r="G220" s="45"/>
      <c r="H220" s="45"/>
      <c r="I220" s="45"/>
    </row>
    <row r="221" spans="1:9" s="43" customFormat="1" x14ac:dyDescent="0.2">
      <c r="A221" s="63" t="s">
        <v>424</v>
      </c>
      <c r="B221" s="64" t="s">
        <v>206</v>
      </c>
      <c r="C221" s="65">
        <v>2611.3999999999996</v>
      </c>
      <c r="D221" s="52">
        <v>822.8</v>
      </c>
      <c r="E221" s="52">
        <v>822.8</v>
      </c>
      <c r="F221" s="41"/>
      <c r="G221" s="42"/>
      <c r="H221" s="42"/>
      <c r="I221" s="42"/>
    </row>
    <row r="222" spans="1:9" s="43" customFormat="1" x14ac:dyDescent="0.2">
      <c r="A222" s="63" t="s">
        <v>425</v>
      </c>
      <c r="B222" s="64" t="s">
        <v>207</v>
      </c>
      <c r="C222" s="65">
        <v>2637.1</v>
      </c>
      <c r="D222" s="52">
        <v>830.9</v>
      </c>
      <c r="E222" s="52">
        <v>830.9</v>
      </c>
      <c r="F222" s="41"/>
      <c r="G222" s="42"/>
      <c r="H222" s="42"/>
      <c r="I222" s="42"/>
    </row>
    <row r="223" spans="1:9" s="43" customFormat="1" x14ac:dyDescent="0.2">
      <c r="A223" s="63" t="s">
        <v>426</v>
      </c>
      <c r="B223" s="64" t="s">
        <v>208</v>
      </c>
      <c r="C223" s="65">
        <v>5933.3</v>
      </c>
      <c r="D223" s="52">
        <v>1869.4</v>
      </c>
      <c r="E223" s="52">
        <v>1869.4</v>
      </c>
      <c r="F223" s="41"/>
      <c r="G223" s="42"/>
      <c r="H223" s="42"/>
      <c r="I223" s="42"/>
    </row>
    <row r="224" spans="1:9" s="43" customFormat="1" x14ac:dyDescent="0.2">
      <c r="A224" s="63" t="s">
        <v>427</v>
      </c>
      <c r="B224" s="64" t="s">
        <v>171</v>
      </c>
      <c r="C224" s="65">
        <v>2336.1999999999998</v>
      </c>
      <c r="D224" s="52">
        <v>736.1</v>
      </c>
      <c r="E224" s="52">
        <v>736.1</v>
      </c>
      <c r="F224" s="41"/>
      <c r="G224" s="42"/>
      <c r="H224" s="42"/>
      <c r="I224" s="42"/>
    </row>
    <row r="225" spans="1:9" s="43" customFormat="1" x14ac:dyDescent="0.2">
      <c r="A225" s="63" t="s">
        <v>428</v>
      </c>
      <c r="B225" s="64" t="s">
        <v>209</v>
      </c>
      <c r="C225" s="65">
        <v>1497.6999999999998</v>
      </c>
      <c r="D225" s="52">
        <v>471.9</v>
      </c>
      <c r="E225" s="52">
        <v>471.9</v>
      </c>
      <c r="F225" s="41"/>
      <c r="G225" s="42"/>
      <c r="H225" s="42"/>
      <c r="I225" s="42"/>
    </row>
    <row r="226" spans="1:9" s="43" customFormat="1" ht="18" customHeight="1" x14ac:dyDescent="0.2">
      <c r="A226" s="63" t="s">
        <v>429</v>
      </c>
      <c r="B226" s="64" t="s">
        <v>210</v>
      </c>
      <c r="C226" s="65">
        <v>1497.6999999999998</v>
      </c>
      <c r="D226" s="52">
        <v>471.9</v>
      </c>
      <c r="E226" s="52">
        <v>471.9</v>
      </c>
      <c r="F226" s="41"/>
      <c r="G226" s="42"/>
      <c r="H226" s="42"/>
      <c r="I226" s="42"/>
    </row>
    <row r="227" spans="1:9" s="43" customFormat="1" ht="18" customHeight="1" x14ac:dyDescent="0.2">
      <c r="A227" s="63" t="s">
        <v>430</v>
      </c>
      <c r="B227" s="64" t="s">
        <v>211</v>
      </c>
      <c r="C227" s="65">
        <v>1216.0999999999999</v>
      </c>
      <c r="D227" s="52">
        <v>383.2</v>
      </c>
      <c r="E227" s="52">
        <v>383.2</v>
      </c>
      <c r="F227" s="41"/>
      <c r="G227" s="42"/>
      <c r="H227" s="42"/>
      <c r="I227" s="42"/>
    </row>
    <row r="228" spans="1:9" s="43" customFormat="1" x14ac:dyDescent="0.2">
      <c r="A228" s="63" t="s">
        <v>431</v>
      </c>
      <c r="B228" s="64" t="s">
        <v>212</v>
      </c>
      <c r="C228" s="65">
        <v>11604.2</v>
      </c>
      <c r="D228" s="52">
        <v>3656.1</v>
      </c>
      <c r="E228" s="52">
        <v>3656.1</v>
      </c>
      <c r="F228" s="41"/>
      <c r="G228" s="42"/>
      <c r="H228" s="42"/>
      <c r="I228" s="42"/>
    </row>
    <row r="229" spans="1:9" s="43" customFormat="1" x14ac:dyDescent="0.2">
      <c r="A229" s="63" t="s">
        <v>432</v>
      </c>
      <c r="B229" s="64" t="s">
        <v>213</v>
      </c>
      <c r="C229" s="65">
        <v>2099.4</v>
      </c>
      <c r="D229" s="52">
        <v>661.5</v>
      </c>
      <c r="E229" s="52">
        <v>661.5</v>
      </c>
      <c r="F229" s="41"/>
      <c r="G229" s="42"/>
      <c r="H229" s="42"/>
      <c r="I229" s="42"/>
    </row>
    <row r="230" spans="1:9" s="43" customFormat="1" x14ac:dyDescent="0.2">
      <c r="A230" s="63" t="s">
        <v>433</v>
      </c>
      <c r="B230" s="64" t="s">
        <v>214</v>
      </c>
      <c r="C230" s="65">
        <v>6227.8</v>
      </c>
      <c r="D230" s="52">
        <v>1962.2</v>
      </c>
      <c r="E230" s="52">
        <v>1962.2</v>
      </c>
      <c r="F230" s="41"/>
      <c r="G230" s="42"/>
      <c r="H230" s="42"/>
      <c r="I230" s="42"/>
    </row>
    <row r="231" spans="1:9" s="43" customFormat="1" x14ac:dyDescent="0.2">
      <c r="A231" s="63" t="s">
        <v>434</v>
      </c>
      <c r="B231" s="64" t="s">
        <v>215</v>
      </c>
      <c r="C231" s="65">
        <v>2060.8999999999996</v>
      </c>
      <c r="D231" s="52">
        <v>649.29999999999995</v>
      </c>
      <c r="E231" s="52">
        <v>649.29999999999995</v>
      </c>
      <c r="F231" s="41"/>
      <c r="G231" s="42"/>
      <c r="H231" s="42"/>
      <c r="I231" s="42"/>
    </row>
    <row r="232" spans="1:9" s="43" customFormat="1" x14ac:dyDescent="0.2">
      <c r="A232" s="63" t="s">
        <v>435</v>
      </c>
      <c r="B232" s="64" t="s">
        <v>216</v>
      </c>
      <c r="C232" s="65">
        <v>1043.3</v>
      </c>
      <c r="D232" s="52">
        <v>328.7</v>
      </c>
      <c r="E232" s="52">
        <v>328.7</v>
      </c>
      <c r="F232" s="41"/>
      <c r="G232" s="42"/>
      <c r="H232" s="42"/>
      <c r="I232" s="42"/>
    </row>
    <row r="233" spans="1:9" s="43" customFormat="1" x14ac:dyDescent="0.2">
      <c r="A233" s="63" t="s">
        <v>436</v>
      </c>
      <c r="B233" s="64" t="s">
        <v>217</v>
      </c>
      <c r="C233" s="65">
        <v>2323.4</v>
      </c>
      <c r="D233" s="52">
        <v>732</v>
      </c>
      <c r="E233" s="52">
        <v>732</v>
      </c>
      <c r="F233" s="41"/>
      <c r="G233" s="42"/>
      <c r="H233" s="42"/>
      <c r="I233" s="42"/>
    </row>
    <row r="234" spans="1:9" s="40" customFormat="1" x14ac:dyDescent="0.2">
      <c r="A234" s="63">
        <v>18</v>
      </c>
      <c r="B234" s="64" t="s">
        <v>15</v>
      </c>
      <c r="C234" s="65"/>
      <c r="D234" s="65"/>
      <c r="E234" s="65"/>
      <c r="F234" s="38"/>
      <c r="G234" s="39"/>
      <c r="H234" s="39"/>
      <c r="I234" s="39"/>
    </row>
    <row r="235" spans="1:9" s="43" customFormat="1" ht="21" customHeight="1" x14ac:dyDescent="0.2">
      <c r="A235" s="63" t="s">
        <v>437</v>
      </c>
      <c r="B235" s="64" t="s">
        <v>15</v>
      </c>
      <c r="C235" s="65">
        <v>3232.3</v>
      </c>
      <c r="D235" s="52">
        <v>1018.4</v>
      </c>
      <c r="E235" s="52">
        <v>1018.4</v>
      </c>
      <c r="F235" s="41"/>
      <c r="G235" s="42"/>
      <c r="H235" s="42"/>
      <c r="I235" s="42"/>
    </row>
    <row r="236" spans="1:9" s="40" customFormat="1" x14ac:dyDescent="0.25">
      <c r="A236" s="95"/>
      <c r="B236" s="95" t="s">
        <v>438</v>
      </c>
      <c r="C236" s="98">
        <f>SUM(C13:C235)</f>
        <v>730000.00000000035</v>
      </c>
      <c r="D236" s="98">
        <f t="shared" ref="D236:E236" si="0">SUM(D13:D235)</f>
        <v>229999.99999999994</v>
      </c>
      <c r="E236" s="98">
        <f t="shared" si="0"/>
        <v>229999.99999999994</v>
      </c>
      <c r="F236" s="69"/>
      <c r="G236" s="70"/>
      <c r="H236" s="39"/>
      <c r="I236" s="39"/>
    </row>
    <row r="237" spans="1:9" s="1" customFormat="1" x14ac:dyDescent="0.25">
      <c r="A237" s="72"/>
      <c r="B237" s="72"/>
      <c r="C237" s="75"/>
      <c r="D237" s="77"/>
      <c r="E237" s="77"/>
      <c r="F237" s="78"/>
      <c r="G237" s="79"/>
      <c r="H237" s="8"/>
      <c r="I237" s="8"/>
    </row>
    <row r="239" spans="1:9" x14ac:dyDescent="0.25">
      <c r="F239" s="84"/>
    </row>
    <row r="242" spans="6:6" ht="31.5" customHeight="1" x14ac:dyDescent="0.25">
      <c r="F242" s="86"/>
    </row>
  </sheetData>
  <mergeCells count="9">
    <mergeCell ref="B9:B11"/>
    <mergeCell ref="C9:E9"/>
    <mergeCell ref="C10:E10"/>
    <mergeCell ref="A8:D8"/>
    <mergeCell ref="D2:E2"/>
    <mergeCell ref="D3:E3"/>
    <mergeCell ref="A6:E6"/>
    <mergeCell ref="A7:E7"/>
    <mergeCell ref="A9:A11"/>
  </mergeCells>
  <printOptions horizontalCentered="1"/>
  <pageMargins left="0.19685039370078741" right="0.19685039370078741" top="0.78740157480314965" bottom="0.39370078740157483" header="0" footer="0"/>
  <pageSetup paperSize="9" scale="75" orientation="landscape" horizontalDpi="0" verticalDpi="0" r:id="rId1"/>
  <headerFooter alignWithMargins="0"/>
  <rowBreaks count="2" manualBreakCount="2">
    <brk id="30" max="4" man="1"/>
    <brk id="1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04.02.Перераспределение</vt:lpstr>
      <vt:lpstr>Приложение к ОЗ </vt:lpstr>
      <vt:lpstr>'04.02.Перераспределение'!Заголовки_для_печати</vt:lpstr>
      <vt:lpstr>'Приложение к ОЗ '!Заголовки_для_печати</vt:lpstr>
      <vt:lpstr>'04.02.Перераспределение'!Область_печати</vt:lpstr>
      <vt:lpstr>'Приложение к ОЗ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Юлия Александровна Мыльникова</cp:lastModifiedBy>
  <cp:lastPrinted>2020-02-19T15:46:50Z</cp:lastPrinted>
  <dcterms:created xsi:type="dcterms:W3CDTF">2020-02-19T15:37:57Z</dcterms:created>
  <dcterms:modified xsi:type="dcterms:W3CDTF">2020-02-19T17:02:24Z</dcterms:modified>
</cp:coreProperties>
</file>