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9035" windowHeight="10305" activeTab="0"/>
  </bookViews>
  <sheets>
    <sheet name="Отчет по ГП за 1квартал 2020год" sheetId="1" r:id="rId1"/>
  </sheets>
  <definedNames>
    <definedName name="_xlnm.Print_Titles" localSheetId="0">'Отчет по ГП за 1квартал 2020год'!$9:$11</definedName>
    <definedName name="_xlnm.Print_Area" localSheetId="0">'Отчет по ГП за 1квартал 2020год'!$A$1:$W$120</definedName>
  </definedNames>
  <calcPr fullCalcOnLoad="1"/>
</workbook>
</file>

<file path=xl/sharedStrings.xml><?xml version="1.0" encoding="utf-8"?>
<sst xmlns="http://schemas.openxmlformats.org/spreadsheetml/2006/main" count="469" uniqueCount="259">
  <si>
    <t>1</t>
  </si>
  <si>
    <t>1.1</t>
  </si>
  <si>
    <t>1.2</t>
  </si>
  <si>
    <t>1.3</t>
  </si>
  <si>
    <t>2</t>
  </si>
  <si>
    <t>Всего, в т.ч.</t>
  </si>
  <si>
    <t>Участник (ОИВ)</t>
  </si>
  <si>
    <t>Фактическая дата начала реализации мероприятия (квартал,год)</t>
  </si>
  <si>
    <t>Фактическая дата окончания реализации мероприятия (квартал,год)</t>
  </si>
  <si>
    <t>Федеральный бюджет</t>
  </si>
  <si>
    <t>Областной бюджет</t>
  </si>
  <si>
    <t>Местные бюджеты</t>
  </si>
  <si>
    <t>Прочие источники</t>
  </si>
  <si>
    <t>ОТЧЕТ о реализации государственной программы</t>
  </si>
  <si>
    <t>Наименование государственной программы</t>
  </si>
  <si>
    <t>ИТОГО по подпрограмме 1 «Развитие автомобильных дорог Ленинградской области»</t>
  </si>
  <si>
    <t xml:space="preserve">Всего   </t>
  </si>
  <si>
    <t>2014</t>
  </si>
  <si>
    <t>Наименование ВЦП, основного мероприятия (наименование основного мероприятия в рамках государственных программ, наименование объектов строительства и реконструкции)</t>
  </si>
  <si>
    <t>2015</t>
  </si>
  <si>
    <t>2016</t>
  </si>
  <si>
    <t>Строительство транспортной развязки на пересечении автомобильной дороги "Санкт-Петербург- завод им.Свердлова- Всеволожск ( км39) с железной дорогой на  перегоне Всеволожск-Мельничный Ручей во Всеволожском районе Ленинградской области.</t>
  </si>
  <si>
    <t>2017</t>
  </si>
  <si>
    <t>3.1</t>
  </si>
  <si>
    <t>3.2</t>
  </si>
  <si>
    <t>Капитальный ремонт и ремонт автомобильных дорог общего пользования местного значения , имеющих приоритетный социально-значимый характер</t>
  </si>
  <si>
    <t xml:space="preserve">Областной бюджет </t>
  </si>
  <si>
    <t xml:space="preserve">Прочие источники </t>
  </si>
  <si>
    <t>Основное мероприятие: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</si>
  <si>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</si>
  <si>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1.1.1</t>
  </si>
  <si>
    <t>Строительство подъезда к г. Всеволожск</t>
  </si>
  <si>
    <t xml:space="preserve">Проектно-изыскательские работы и отвод земель будущих лет по объектам строительства </t>
  </si>
  <si>
    <t>Реконструкция автомобильных дорог общего пользования регионального и межмуниципального значения</t>
  </si>
  <si>
    <t>Основное мероприятие: "Содержание, капитальный ремонт и ремонт  автомобильных дорог общего пользования регионального и межмуниципального значения"</t>
  </si>
  <si>
    <t>2.1</t>
  </si>
  <si>
    <t>Содержание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</si>
  <si>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</si>
  <si>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Основное мероприятие: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</si>
  <si>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 xml:space="preserve">Расходы на обеспечение деятельности государственных казенных учреждений </t>
  </si>
  <si>
    <t>Кадастровые работы</t>
  </si>
  <si>
    <t>Основное мероприятие "Предупреждение опасного поведения участников дорожного движения"</t>
  </si>
  <si>
    <t>Основное мероприятие "Сокращение аварийности на участках концентрации ДТП инженерными методами"</t>
  </si>
  <si>
    <t>Организация и проведение конкурса проффесионального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</si>
  <si>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детскогго мобильного автогородка</t>
  </si>
  <si>
    <t>Обследование трасс регулярных автобусных маршрутов на соответствие требованиям обеспечения БДД</t>
  </si>
  <si>
    <t xml:space="preserve">№ п/п по ГП </t>
  </si>
  <si>
    <r>
      <t xml:space="preserve">Ответственный исполнитель:   </t>
    </r>
    <r>
      <rPr>
        <b/>
        <u val="single"/>
        <sz val="20"/>
        <rFont val="Times New Roman"/>
        <family val="1"/>
      </rPr>
      <t>Комитет по дорожному хозяйству Ленинградской области (ДК)</t>
    </r>
  </si>
  <si>
    <t>Строительство мостового перехода через реку Свирь у города Подпорожье Подпорожского района Ленинградской области</t>
  </si>
  <si>
    <t>3.</t>
  </si>
  <si>
    <t>Обеспечение деятельности управления Ленинградской области по государственному техническому надзору и контролю в целях исполнения своих полномочий</t>
  </si>
  <si>
    <t>Оказание государственных услуг и контрольно-надзорная деятельность</t>
  </si>
  <si>
    <t>3.1.</t>
  </si>
  <si>
    <t>3.2.</t>
  </si>
  <si>
    <t>Основное мероприятие "Обеспечение безопасности эксплуатации самоходных машин для жизни и здоровья людей"</t>
  </si>
  <si>
    <t>4.</t>
  </si>
  <si>
    <t>4.1.</t>
  </si>
  <si>
    <t>Подпрограмма "Общественный транспорт и транспортная инфраструктура"</t>
  </si>
  <si>
    <t xml:space="preserve">Подпрограмма  "Развитие автомобильных дорог Ленинградской области" </t>
  </si>
  <si>
    <t>Подпрограмма  "Поддержание существующей сети автомобильных дорог общего пользования"</t>
  </si>
  <si>
    <t xml:space="preserve">Обеспечение деятельности (услуги, работы) государственных учреждений </t>
  </si>
  <si>
    <t>Развитие информационных систем на общественном транспорте</t>
  </si>
  <si>
    <t>Отдельные мероприятия в области автомобильного транспорта (Мероприятия и проекты)</t>
  </si>
  <si>
    <t>Основоное мероприятие "Обеспечение устойчивого функционирования и совершенствования системы транспортного обслуживания населения в Ленинградской области"</t>
  </si>
  <si>
    <t>Основное мероприятие "Развитие транспортной инфраструктуры Ленинградской области"</t>
  </si>
  <si>
    <t>1.1.</t>
  </si>
  <si>
    <t>1.2.</t>
  </si>
  <si>
    <t>1.3.</t>
  </si>
  <si>
    <t>2.1.</t>
  </si>
  <si>
    <t>2.2.</t>
  </si>
  <si>
    <t>2.3.</t>
  </si>
  <si>
    <t>ИТОГО по подпрограмме  "Общественный транспорт и транспортная инфраструктура"</t>
  </si>
  <si>
    <t>Управление Ленинградской области по государственному техническому надзору и контролю</t>
  </si>
  <si>
    <t>Ремонт автомобильных дорог общего пользования местного значения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</si>
  <si>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</si>
  <si>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2.4.</t>
  </si>
  <si>
    <t>2.7.</t>
  </si>
  <si>
    <t>Комтет по дорожному хозяйству Ленинградской области (далее - Комитет), ГКУ Ленавтодор</t>
  </si>
  <si>
    <t>Комитет, ГКУ Ленавтодор</t>
  </si>
  <si>
    <t>Комитет</t>
  </si>
  <si>
    <t>Подпрограмма  "Повышение безопасности дорожного движения и снижение негативного влияния транспорта на окружающую среду"</t>
  </si>
  <si>
    <t>ИТОГО по подпрограмме  "Повышение безопасности дорожного движения и снижение негативного влияния транспорта на окружающую среду"</t>
  </si>
  <si>
    <t>ИТОГО по подпрограмме  "Поддержание существующей сети автомобильных дорог общего пользования"</t>
  </si>
  <si>
    <t>федеральный бюджет</t>
  </si>
  <si>
    <t>Всего субсидти АНО</t>
  </si>
  <si>
    <t>2.8.</t>
  </si>
  <si>
    <t xml:space="preserve">  "Развитие транспортной системы Ленинградской области"</t>
  </si>
  <si>
    <t>3</t>
  </si>
  <si>
    <t xml:space="preserve">Подключение международного автомобильного вокзала в составе ТПУ "Девяткино" к КАД (стр-во транспортной развязки на км 30+717 прямого хода КАД с подключением международного автомобильного вокзала в состав ТПУ "Девяткино") </t>
  </si>
  <si>
    <t>1.1.3.</t>
  </si>
  <si>
    <t>1.1.4.</t>
  </si>
  <si>
    <t>1.1.5.</t>
  </si>
  <si>
    <t>1.2.3</t>
  </si>
  <si>
    <t>2.</t>
  </si>
  <si>
    <t>4</t>
  </si>
  <si>
    <t>4.1</t>
  </si>
  <si>
    <t>4.3</t>
  </si>
  <si>
    <t>4.2.</t>
  </si>
  <si>
    <t>Развитие инфраструктуры водного транспорта</t>
  </si>
  <si>
    <t>Основоное мероприятие: "Капитальный ремонт и ремонт автомобильных дорог общего пользования местного значения"</t>
  </si>
  <si>
    <t>1.1.7.</t>
  </si>
  <si>
    <t>Строительство продолжения  ул. Слепнева (от ул. Авиатриссы Зверевой до примыкания   к ул. Киевской) по адресу: Ленинградская область, г. Гатчина (0,853 км)</t>
  </si>
  <si>
    <t>Строительство дороги к детскому саду п. Новоселье Ломоносовского района Ленинградской области  II, III этапы по адресу: 188507, Ленинградская область, Ломоносовский район, п. Новоселье, кад. № 47:14:000000:37881 (0,51351 км)</t>
  </si>
  <si>
    <t>Остаток субсидии на 01.01.2019г.</t>
  </si>
  <si>
    <t>1.1.2.</t>
  </si>
  <si>
    <t>Основное мероприятие "Федеральный проект "Дорожная сеть" (Региональный проект "Дорожная сеть")</t>
  </si>
  <si>
    <t>5.</t>
  </si>
  <si>
    <t>5.1.</t>
  </si>
  <si>
    <t>Основное мероприятие "Федеральный проект "Общесистемные меры развития дорожного хозяйства" (Региональный проект "Общесистемные меры развития дорожного хозяйства")</t>
  </si>
  <si>
    <t>5</t>
  </si>
  <si>
    <t xml:space="preserve">Субсидии юридическим лицам на финансовое обеспечение затрат при приобретении дорожной техники и другого имущества, необходимого для функционирования и содержания а/д 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</si>
  <si>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</si>
  <si>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Комитет, ГКУ ЦБДД</t>
  </si>
  <si>
    <t>Реконструкция автомобильной дороги общего пользования регионального значения"Санкт-Петербург – Колтуши                                                                               на участке КАД - Колтуши"</t>
  </si>
  <si>
    <t>1.2.4</t>
  </si>
  <si>
    <t>2.5.</t>
  </si>
  <si>
    <t>2.6.</t>
  </si>
  <si>
    <t>остаток субсидии на 01.01.2020г.</t>
  </si>
  <si>
    <t>1.1.6</t>
  </si>
  <si>
    <t>1,2,1,</t>
  </si>
  <si>
    <t>1,2,2</t>
  </si>
  <si>
    <t>Строительство участка автомобильной дороги от автомобильной дороги "Мины-Новинка" до дер. Клетно, проходящей вне зоны жилой застройки дер. Борисово,  в том числе ПИР</t>
  </si>
  <si>
    <t>Строительство ул. Шадрина на участке от улицы Крикковское шоссе до ул. Проектная 3 в мкр №7 г. Кингисепп (0,47618 км)</t>
  </si>
  <si>
    <t xml:space="preserve">Объект «Строительство автомобильной дороги, идущей от ул. Дмитрия Кожемякина (в районе домов 11 по ул. Дмитрия Кожемякина до д. 1 по ул. Центральной), далее следующей вдоль ЖК «Чистый ручей», объекта «Областная детская больница с поликлиникой» с выходом на ул. Дмитрия Кожемякина в районе домов №8, №9 в г. Сертолово Всеволожского района Ленинградской области» </t>
  </si>
  <si>
    <t>Строительство моста через Староладожский канал в створе Северного переулка в г. Шлиссельбурге</t>
  </si>
  <si>
    <t>Реконструкция ул. Дорожная (в границах от Дороги Жизни до дома N 7), Садового переулка и улицы Майской в г. Всеволожске по адресу: Ленинградская область, г. Всеволожск, ул. Дорожная (в границах от Дороги Жизни до дома N 7); Ленинградская область, г. Всеволожск, Садовый переулок; Ленинградская область, г. Всеволожск, ул. Майская (0,948 км)</t>
  </si>
  <si>
    <t>Реконструкция автомобильной дороги "Подъезд к многофункциональному музейному центру в с. Рождествено от а/д М-20 Санкт-Петербург - Псков" по адресу: Ленинградская область, Гатчинский район, с. Рождествено (0,41 км)</t>
  </si>
  <si>
    <t>Основное мероприятие "Обеспечение транспортной безопасности объектов транспортной инфраструктуры Ленинградской области"</t>
  </si>
  <si>
    <t>Оценка уязвимости объектов транспортной инфраструктуры Ленинградской области</t>
  </si>
  <si>
    <t>Подпрограмма "Развитие рынка газомоторного топлива"</t>
  </si>
  <si>
    <t>1.</t>
  </si>
  <si>
    <t>Основное мероприятие "Развитие сети стационарных объектов заправочной инфраструктуры компримированного природного газа"</t>
  </si>
  <si>
    <t>Основное мероприятие "Перевод автомобильной техники на газомоторное топливо"</t>
  </si>
  <si>
    <t>ИТОГО по подпрограмме  "Развитие рынка газомоторного топлива"</t>
  </si>
  <si>
    <t>Строительство сети стационарных объектов заправочной инфраструктуры компримированного природного газа</t>
  </si>
  <si>
    <t>Мероприятия по развитию рынка газомоторного топлива (развитие заправочной инфраструктуры компримированного природного газа)</t>
  </si>
  <si>
    <t>Мероприятия по развитию рынка газомоторного топлива (поддержка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топлива)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</si>
  <si>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</si>
  <si>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ВСЕГО по государственной программе ЛО   "Развитие транспортной системы Ленинградской области"</t>
  </si>
  <si>
    <t>1.1.8.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</si>
  <si>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</t>
  </si>
  <si>
    <t>Рек-ция а/д "Войпала-Сирокасска-Васильково-г.Шальдиха" на участке км 13-км 14 с устройством нового водопропускного сооружения на р.Рябиновка</t>
  </si>
  <si>
    <t xml:space="preserve">Проектно-изыскательские работы и отвод земель будущих лет </t>
  </si>
  <si>
    <t>2.9.</t>
  </si>
  <si>
    <t>Основное мероприятие "Повышение эффективности осуществления дорожной деятельности"</t>
  </si>
  <si>
    <t>Разработка программы комплексного развития транспортной инфраструктуры Ленинградской области до 2030 года</t>
  </si>
  <si>
    <t>4.1.1.</t>
  </si>
  <si>
    <t>4.1.2.</t>
  </si>
  <si>
    <t>4.4.</t>
  </si>
  <si>
    <t>Приобретение дорожной техники и другого имущества, необходимого для функционирования и содержания а/д и обеспечения контроля качества выполненных дорожных работ</t>
  </si>
  <si>
    <t>5.2.</t>
  </si>
  <si>
    <t>5.3.</t>
  </si>
  <si>
    <t>Разработка и утверждение планов обеспечения транспортной безопасности объектов транспортной инфраструктуры ЛО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</si>
  <si>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</si>
  <si>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 (заказчик - ГКУ "Ленавтодор")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</si>
  <si>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 (заказчик - ГКУ  ЛО "ЦБДД")</t>
  </si>
  <si>
    <t>6</t>
  </si>
  <si>
    <t>6.1.</t>
  </si>
  <si>
    <t>Основное мероприятие "Федеральный проект "Безопасность дорожного движения"</t>
  </si>
  <si>
    <t xml:space="preserve"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Ленавтодор) </t>
  </si>
  <si>
    <t>Субсидии автономной некоммерческой организации "Дирекция по развитию транспортной системы Санкт-Петербурга и Ленинградской области"*</t>
  </si>
  <si>
    <t>Капитальный ремонт автомобильных дорог общего пользования регионального и межмуниципального значения</t>
  </si>
  <si>
    <t>Строительство мостового перехода через реку Волхов на подъезде к г.Кириши в Киришском районе Ленинградской области</t>
  </si>
  <si>
    <t>Строительство автодорожного путепровода на перегоне Выборг-Таммисуо участка  Выборг-Каменногорск взамен  закрываемых переездов на ПК 26+30.92, ПК 1276+10.80 и ПК 15+89.60</t>
  </si>
  <si>
    <t>Строительство транспортной развязки на пересечении автомобильной дороги "Санкт-Петербург- завод им.Свердлова- Всеволожск ( км39) с железной дорогой на  перегоне Всеволожск-Мельничный Ручей во Всеволожском районе Ленинградской области</t>
  </si>
  <si>
    <t>Исп. Решетникова Ж.Н. В. тел. 539-45-31 (3828)</t>
  </si>
  <si>
    <t>Сведения о достигнутых результатах</t>
  </si>
  <si>
    <t>Оценка выполнения</t>
  </si>
  <si>
    <t>план 1шт./факт 0</t>
  </si>
  <si>
    <t>1.1.9.</t>
  </si>
  <si>
    <t>Подключение международного автомобильного вокзала в составе ТПУ "Девяткино" к КАД 2 этап.Транспортная развязка с КАД на км 30+717 прямого хода КАД</t>
  </si>
  <si>
    <t>Соглашение на сумму 17,0 и 20,04 млн. руб. на 2020 год не заключено. Переходящие остатки  средств субсидии 2018 года в 2019 году  не освоены.Требуется корректировка проектных решений и  повторная госэкспертиза проекта. Передача  ПСД   в ГАУ "Леноблэкспертиза"  16.07.2020. Ориентировочно ожидаемое получение положительного заключения госэкспертизы до 21.10.2020 г.  Ожидаемый ввод объекта в эксплуатацию  в 2021 г. 
Правками в октябре предусмотрено на  2021 - 54,8 млн.руб.</t>
  </si>
  <si>
    <t>Соглашение на сумму 39,2 и 28,7 илн.руб. на 2020 год не заключено. Переходящие остатки  средств субсидии 2018 года в 2019 году не освоены. МК расторгнут. 23 июня заключили  контракт на корректировку проекта. Срок по контракту  до 20 .12.2020 .
Правками в октябре предусмотрено перенести с 2020  на 2022 - 33,9 млн.руб., на 2023 - 33,9 млн.руб.</t>
  </si>
  <si>
    <t>Выдача свидетельств и карт маршрутов регулярных перевозок Ленинградской области. Выдача и переоформление (выдача дубликатов) разрешения на осуществление деятельности по перевозке пассажиров и багажа легковым такси в Ленинградской области.</t>
  </si>
  <si>
    <t>Развитие инфраструктуры общественного транспорта</t>
  </si>
  <si>
    <t>Начало строительства причала перенесено на 2021 г. в связи с ограничительными мерами</t>
  </si>
  <si>
    <t>план 0,41 км/факт 0</t>
  </si>
  <si>
    <t xml:space="preserve">Этап 2. Реконструкция транспортной развязки на км 12+575 км  а/д  Р-21 "Кола" </t>
  </si>
  <si>
    <t xml:space="preserve">* плановые показатели будут отрегулированы в следующей редакции гос.программы               
</t>
  </si>
  <si>
    <t>Объем финансового обеспечения государственной программы в 2020 году (тыс. рублей)</t>
  </si>
  <si>
    <r>
      <t xml:space="preserve">Отчетный период:  </t>
    </r>
    <r>
      <rPr>
        <b/>
        <u val="single"/>
        <sz val="18"/>
        <rFont val="Times New Roman"/>
        <family val="1"/>
      </rPr>
      <t xml:space="preserve">январь -декабрь 2020 года  </t>
    </r>
  </si>
  <si>
    <t>Фактическое финансирование государственной программы на 01.01.2021 г. (нарастающим итогом) (тыс. рублей)</t>
  </si>
  <si>
    <t>Выполнено на 01.01.2021 г. (нарастающим итогом) (тыс. рублей)</t>
  </si>
  <si>
    <t>Приложение 1</t>
  </si>
  <si>
    <t>план 4 шт./факт 0 шт./ 1,43км/102,3 пог.м</t>
  </si>
  <si>
    <t>1.1.10.</t>
  </si>
  <si>
    <t xml:space="preserve"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 </t>
  </si>
  <si>
    <t>Реконструкция участка автомобильной дороги                                по ул. Скворцова  г.п. им. Морозова</t>
  </si>
  <si>
    <t>план 1 шт./факт  1шт.</t>
  </si>
  <si>
    <t xml:space="preserve"> В связи с необходимостью  корректировки   проектной документации работы  приостановлены. Получен от подрядчиков ММЦ согласованный проект благоустройства, ведутся работы по привязке к данному проекту (готовятся изменения по проекту)  Ожидаемый ввод объекта в эксплуатацию  в 2021 г.   
Правками в октябре предусмотрено перенести с 2020  на 2021 - 9,4 млн.руб.</t>
  </si>
  <si>
    <t xml:space="preserve">Реконструкция Копорского шоссе с перекрестками улиц Ленинградская - Копорское шоссе и перекрестками улиц Копорское шоссе - проспект Александра Невского                                                         в гор. Сосновый Бор Ленинградской области  по адресу: автомобильная дорога Копорское шоссе                                                                    с перекрестками улиц Ленинградская - Копорское шоссе и перекрестка улиц Копорское шоссе - проспект Александра Невского  в гор. Сосновый Бор Ленинградской области.   </t>
  </si>
  <si>
    <t>аключили МК № 0145300010320000123-0976484-01 от 08.06.2020 с АО "АБЗ"Магистраль", к работам не приступили. Обнаружен не вывезенный грунт от строительства бассейна. Не увязаны работы по прокладке инженрных сетей (идущих параллельно дороге), обнаружен не учтенный проектом газопровод . Расторжение МК. МК № 0145300010320000358-0976484-01 от 28.10.2020 года. Подрядчик ООО "АСК". Срок выполнения работ 210 календарных дней с момента заключени я контракта.. Правками в декабре предусмотрено перенести с 2020  на 2021 - 29,0 млн.руб.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</si>
  <si>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</si>
  <si>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 xml:space="preserve">Реконструкция "Подъезд к музею "Дом станционного смотрителя" в д. Выра от а/д "Кемполово - Выра - Тосно - Шапки" по адресу: Ленинградская область, Гатчинский район, МО "Рождественское сельское поселение", дер. Выра </t>
  </si>
  <si>
    <t>4.09.2020 от комитета по архитектуре и градостроительству ЛО получено утв. ТЗ на разработку ППТ  и ПМ, подготовка документации для аукциона в ноябре 2020. 
Правками в ноябре предусмотрено перенести с 2020  на 2021 - 8,7 млн.руб.</t>
  </si>
  <si>
    <t>план 1шт./факт  1шт</t>
  </si>
  <si>
    <t>план 2,39 км/ факт 1,438 км</t>
  </si>
  <si>
    <t>количество стационарных камер фотовидеофиксации нарушений ПДД на а/д регион. и межмуниц. значения -20шт./факт 20шт.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</si>
  <si>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  (заказчик - ГКУ "Ленавтодор")</t>
  </si>
  <si>
    <t xml:space="preserve"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 (заказчик - ГКУ "Ленавтодор") техническое  перевооружение участка автомобильной дороги общего пользования регионального значения "Санкт-Петербург-Матокса" - 22 452,6 тыс. руб., техническое  перевооружение перекрестка и светофорного объекта на участке примыкания к автомобильной дороги общего пользования регионального значения "Санкт-Петерубург-Матокса" ул. Оборонная во Всеволожском районе Ленинградской области - 12 243,5 тыс. руб. </t>
  </si>
  <si>
    <t>Выполнение критериев и показателей эффективности и результативности деятельности ГКУ ЛО «Леноблтранс», утвержденных управлением Ленинградской области по транспорту составит 120 баллов</t>
  </si>
  <si>
    <t>Сопровождение и модернизация ГИС "Автоматизированная система оплаты проезда в Ленинградской области". Разработка концепции, подготовка технических требований к оборудованию, разработка бизнес-модели и финансовой модели реализации проекта внедрения цифровых сервисов на общественном пассажирском транспорте Ленинградской области.</t>
  </si>
  <si>
    <t xml:space="preserve">Введен в эксплуатацию 1 стационарный объект заправочной инфраструктуры компримированного природного газа. </t>
  </si>
  <si>
    <t>Численность транспортных средств и техники специального назначения, использующих природный газ в качестве моторного топлива составила 345 ед.</t>
  </si>
  <si>
    <t>Оценка выполнения Программы деятельности АНО "Дирекция по развитию транспортной системы Санкт-Петербурга и Ленинградской области" Наблюдательным советом состоится в срок до 15.05.2021</t>
  </si>
  <si>
    <t xml:space="preserve">Этап 1. Стр-во подъезда к ТПУ "Кудрово", </t>
  </si>
  <si>
    <t>мероприятие не выполнено</t>
  </si>
  <si>
    <t>мероприятие выполнено</t>
  </si>
  <si>
    <t>план 0 км/факт 1,43км/102,3 пог.м                          Объект введен в эксплуатацию 1,430 км/102,3 п.м.</t>
  </si>
  <si>
    <t>план 3шт./факт 3</t>
  </si>
  <si>
    <t>план 0,148 км/факт  0</t>
  </si>
  <si>
    <r>
      <t xml:space="preserve">Объект введен в эксплуатацию </t>
    </r>
    <r>
      <rPr>
        <sz val="10"/>
        <rFont val="Times New Roman"/>
        <family val="1"/>
      </rPr>
      <t>-1,438км.</t>
    </r>
  </si>
  <si>
    <t>план 3шт/факт3</t>
  </si>
  <si>
    <t>1 ед./7 компл./6 шт. (лабораторное оборудование)</t>
  </si>
  <si>
    <t>план 5,104км/факт 4,766 км/0 пог.м</t>
  </si>
  <si>
    <t>план 7 шт./факт 2шт./ 1,43км/102,3 пог.м</t>
  </si>
  <si>
    <t xml:space="preserve"> выполнено 90,9% от плана года</t>
  </si>
  <si>
    <t>Комитет Ленинградской области по транспорту</t>
  </si>
  <si>
    <t>Проведение конкурса отменено в связи с ограничительными мерами</t>
  </si>
  <si>
    <t>Проведение занятий отменено в связи с ограничительными мерами</t>
  </si>
  <si>
    <t>Проведено обследование трасс регулярных автобусных маршрутов 2 раза в год</t>
  </si>
  <si>
    <t>выполнено 6 из 10 мероприятий</t>
  </si>
  <si>
    <t>выполнено от плана года 62,3 %</t>
  </si>
  <si>
    <t>Выполнено 4 мероприятия из 7</t>
  </si>
  <si>
    <t>мероприятие  выполнено</t>
  </si>
  <si>
    <t>выполнено от плана года 82,5 %</t>
  </si>
  <si>
    <t xml:space="preserve"> выполнено 99,6% от плана года</t>
  </si>
  <si>
    <t xml:space="preserve">  план 314,4 км/факт 320,0 км</t>
  </si>
  <si>
    <t xml:space="preserve"> план 229,6 км/факт 234,8 км</t>
  </si>
  <si>
    <t xml:space="preserve"> план 84,8 км/факт 85,2 км</t>
  </si>
  <si>
    <t>Выполнено 3 мероприятия из 4</t>
  </si>
  <si>
    <t xml:space="preserve"> выполнено 83,4 % от плана года</t>
  </si>
  <si>
    <t xml:space="preserve"> выполнено 73,9 % от плана года</t>
  </si>
  <si>
    <t>Выполнено 1 мероприятия из 2</t>
  </si>
  <si>
    <t xml:space="preserve"> выполнено 85,6 % от плана года</t>
  </si>
  <si>
    <t xml:space="preserve"> выполнено 99,7 % от плана года</t>
  </si>
  <si>
    <t>Выполнено. Субсидия в размере 11667,9 тыс. руб. на возмещение части затрат в связи с уплатой первого взноса по договору лизинга 10 газомоторных автобусов перечислена организации. Остаток средств по статье в размере 6 332,1 тыс. руб. является экономией. Субсидия имеет заявительный характер, кроме заявки ООО «Пальмира» заявок на предоставление субсидии не поступало.</t>
  </si>
  <si>
    <t>мероприятие выполнено (в 2020 году предусмотрена выплата аванса)</t>
  </si>
  <si>
    <t>план 3шт/факт 0</t>
  </si>
  <si>
    <t>Выполнено 9 мероприятия из 14</t>
  </si>
  <si>
    <t>Выполнено 3 мероприятия из 3</t>
  </si>
  <si>
    <t>Выполнено 2 мероприятия из 2</t>
  </si>
  <si>
    <t>выполнено 9 мероприятий из 13</t>
  </si>
  <si>
    <t>выполнено 17 мероприятий из 23</t>
  </si>
  <si>
    <t>выполнено 8 мероприятий из 10</t>
  </si>
  <si>
    <t xml:space="preserve"> выполнено 37% от плана года</t>
  </si>
  <si>
    <t>план 0,662 км/1 шт/факт 0,514  км /1 шт.</t>
  </si>
  <si>
    <t>план 0,514 км/факт  0,514 км</t>
  </si>
  <si>
    <t>план 118,022км/факт 147,45756 км</t>
  </si>
  <si>
    <t>Выполнено 1 мероприятия из 3</t>
  </si>
  <si>
    <t>Техническая готовность  41,7 %</t>
  </si>
  <si>
    <t xml:space="preserve"> выполнено 96,2% от плана года (Техническая готовность объекта 40,3 %)</t>
  </si>
  <si>
    <t>выполнено от плана года 91.9 % (Техническая готовность объекта 80,1%)</t>
  </si>
  <si>
    <t>мероприятие выполнено, в 2020 году предусмотрена выплата аванса (техническая готовность объекта 2,2%)</t>
  </si>
  <si>
    <t xml:space="preserve">выполнено от плана года 16,5 % (ГК №0056 от 10.04.2020
АО «Авто-Дорсервис»
В настоящий момент ПД проходит государственную экспертизу. Планируемая дата получения заключения экспертизы – март  2021 года
</t>
  </si>
  <si>
    <t xml:space="preserve">выполнено от плана года 16,3 % (ГК №0056 от 10.04.2020
АО «Авто-Дорсервис»
В настоящий момент ПД проходит государственную экспертизу. Планируемая дата получения заключения экспертизы – март  2021 года
</t>
  </si>
  <si>
    <t>план 35,447 км/ 547,64 пог.м /факт 22,656 км /485,84 пог.м</t>
  </si>
  <si>
    <t>план 30,343 км/547,64 пог.м/факт 17,89 км/ 485,84 пог.м</t>
  </si>
  <si>
    <t>план 470,869км/ 547,64 пог.м/1 ед./9 шт /20шт/факт 493,4955 км/ 588,14 пог.м/ 7 компл.,6 шт. /5 шт./20шт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</si>
</sst>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0"/>
  </numFmts>
  <fonts count="68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20"/>
      <name val="Times New Roman"/>
      <family val="1"/>
    </font>
    <font>
      <b/>
      <u val="single"/>
      <sz val="1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16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2" fontId="4" fillId="34" borderId="10" xfId="0" applyNumberFormat="1" applyFont="1" applyFill="1" applyBorder="1" applyAlignment="1">
      <alignment horizontal="center" vertical="center" wrapText="1"/>
    </xf>
    <xf numFmtId="172" fontId="12" fillId="34" borderId="10" xfId="0" applyNumberFormat="1" applyFont="1" applyFill="1" applyBorder="1" applyAlignment="1">
      <alignment horizontal="center" vertical="center" wrapText="1"/>
    </xf>
    <xf numFmtId="172" fontId="11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72" fontId="62" fillId="34" borderId="10" xfId="0" applyNumberFormat="1" applyFont="1" applyFill="1" applyBorder="1" applyAlignment="1">
      <alignment horizontal="center" vertical="center" wrapText="1"/>
    </xf>
    <xf numFmtId="180" fontId="16" fillId="0" borderId="0" xfId="0" applyNumberFormat="1" applyFont="1" applyAlignment="1">
      <alignment vertical="center" wrapText="1"/>
    </xf>
    <xf numFmtId="172" fontId="63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174" fontId="12" fillId="34" borderId="10" xfId="54" applyNumberFormat="1" applyFont="1" applyFill="1" applyBorder="1" applyAlignment="1">
      <alignment vertical="center" wrapText="1"/>
      <protection/>
    </xf>
    <xf numFmtId="174" fontId="11" fillId="34" borderId="10" xfId="54" applyNumberFormat="1" applyFont="1" applyFill="1" applyBorder="1" applyAlignment="1">
      <alignment vertical="center" wrapText="1"/>
      <protection/>
    </xf>
    <xf numFmtId="0" fontId="63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172" fontId="0" fillId="35" borderId="0" xfId="0" applyNumberFormat="1" applyFont="1" applyFill="1" applyAlignment="1">
      <alignment horizontal="center"/>
    </xf>
    <xf numFmtId="172" fontId="0" fillId="36" borderId="0" xfId="0" applyNumberFormat="1" applyFont="1" applyFill="1" applyAlignment="1">
      <alignment horizontal="center"/>
    </xf>
    <xf numFmtId="172" fontId="0" fillId="37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172" fontId="64" fillId="34" borderId="1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right" vertical="center"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center"/>
    </xf>
    <xf numFmtId="0" fontId="11" fillId="34" borderId="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vertical="center" wrapText="1"/>
    </xf>
    <xf numFmtId="174" fontId="65" fillId="34" borderId="10" xfId="54" applyNumberFormat="1" applyFont="1" applyFill="1" applyBorder="1" applyAlignment="1">
      <alignment horizontal="left" vertical="center" wrapText="1"/>
      <protection/>
    </xf>
    <xf numFmtId="174" fontId="63" fillId="34" borderId="10" xfId="54" applyNumberFormat="1" applyFont="1" applyFill="1" applyBorder="1" applyAlignment="1">
      <alignment horizontal="left" vertical="center" wrapText="1"/>
      <protection/>
    </xf>
    <xf numFmtId="172" fontId="15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 wrapText="1"/>
    </xf>
    <xf numFmtId="172" fontId="14" fillId="34" borderId="0" xfId="0" applyNumberFormat="1" applyFont="1" applyFill="1" applyAlignment="1">
      <alignment horizontal="center" vertical="center" wrapText="1"/>
    </xf>
    <xf numFmtId="172" fontId="13" fillId="34" borderId="0" xfId="0" applyNumberFormat="1" applyFont="1" applyFill="1" applyAlignment="1">
      <alignment horizontal="center" vertical="center" wrapText="1"/>
    </xf>
    <xf numFmtId="49" fontId="4" fillId="34" borderId="0" xfId="0" applyNumberFormat="1" applyFont="1" applyFill="1" applyAlignment="1">
      <alignment horizontal="center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49" fontId="17" fillId="34" borderId="0" xfId="0" applyNumberFormat="1" applyFont="1" applyFill="1" applyAlignment="1">
      <alignment horizontal="center" vertical="center" wrapText="1"/>
    </xf>
    <xf numFmtId="49" fontId="4" fillId="34" borderId="0" xfId="0" applyNumberFormat="1" applyFont="1" applyFill="1" applyAlignment="1">
      <alignment vertical="center" wrapText="1"/>
    </xf>
    <xf numFmtId="49" fontId="4" fillId="34" borderId="0" xfId="0" applyNumberFormat="1" applyFont="1" applyFill="1" applyAlignment="1">
      <alignment horizontal="center" vertical="center" wrapText="1"/>
    </xf>
    <xf numFmtId="172" fontId="5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Alignment="1">
      <alignment horizontal="left"/>
    </xf>
    <xf numFmtId="49" fontId="17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/>
    </xf>
    <xf numFmtId="172" fontId="4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49" fontId="1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/>
    </xf>
    <xf numFmtId="172" fontId="0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wrapText="1"/>
    </xf>
    <xf numFmtId="0" fontId="3" fillId="0" borderId="0" xfId="0" applyFont="1" applyAlignment="1">
      <alignment horizontal="right" vertical="center"/>
    </xf>
    <xf numFmtId="0" fontId="4" fillId="34" borderId="0" xfId="0" applyFont="1" applyFill="1" applyAlignment="1">
      <alignment/>
    </xf>
    <xf numFmtId="172" fontId="4" fillId="34" borderId="10" xfId="0" applyNumberFormat="1" applyFont="1" applyFill="1" applyBorder="1" applyAlignment="1">
      <alignment horizontal="center" vertical="center" textRotation="90" wrapText="1"/>
    </xf>
    <xf numFmtId="172" fontId="4" fillId="34" borderId="0" xfId="0" applyNumberFormat="1" applyFont="1" applyFill="1" applyBorder="1" applyAlignment="1">
      <alignment horizontal="center" vertical="center" textRotation="90" wrapText="1"/>
    </xf>
    <xf numFmtId="0" fontId="4" fillId="34" borderId="0" xfId="0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vertical="center" wrapText="1"/>
    </xf>
    <xf numFmtId="172" fontId="4" fillId="34" borderId="0" xfId="0" applyNumberFormat="1" applyFont="1" applyFill="1" applyBorder="1" applyAlignment="1">
      <alignment horizontal="center" vertical="center" wrapText="1"/>
    </xf>
    <xf numFmtId="172" fontId="11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wrapText="1"/>
    </xf>
    <xf numFmtId="172" fontId="4" fillId="34" borderId="11" xfId="0" applyNumberFormat="1" applyFont="1" applyFill="1" applyBorder="1" applyAlignment="1">
      <alignment vertical="center" textRotation="90"/>
    </xf>
    <xf numFmtId="0" fontId="0" fillId="0" borderId="12" xfId="0" applyBorder="1" applyAlignment="1">
      <alignment/>
    </xf>
    <xf numFmtId="172" fontId="4" fillId="37" borderId="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 vertical="center" wrapText="1"/>
    </xf>
    <xf numFmtId="0" fontId="4" fillId="37" borderId="0" xfId="0" applyFont="1" applyFill="1" applyBorder="1" applyAlignment="1">
      <alignment horizontal="center" vertical="center" wrapText="1"/>
    </xf>
    <xf numFmtId="172" fontId="11" fillId="37" borderId="0" xfId="0" applyNumberFormat="1" applyFont="1" applyFill="1" applyBorder="1" applyAlignment="1">
      <alignment horizontal="center" vertical="center" wrapText="1"/>
    </xf>
    <xf numFmtId="180" fontId="16" fillId="37" borderId="0" xfId="0" applyNumberFormat="1" applyFont="1" applyFill="1" applyAlignment="1">
      <alignment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wrapText="1"/>
    </xf>
    <xf numFmtId="0" fontId="12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vertical="center" wrapText="1"/>
    </xf>
    <xf numFmtId="180" fontId="65" fillId="34" borderId="10" xfId="53" applyNumberFormat="1" applyFont="1" applyFill="1" applyBorder="1" applyAlignment="1">
      <alignment horizontal="left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172" fontId="4" fillId="34" borderId="0" xfId="0" applyNumberFormat="1" applyFont="1" applyFill="1" applyAlignment="1">
      <alignment/>
    </xf>
    <xf numFmtId="172" fontId="3" fillId="34" borderId="0" xfId="0" applyNumberFormat="1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2" fontId="13" fillId="34" borderId="0" xfId="0" applyNumberFormat="1" applyFont="1" applyFill="1" applyAlignment="1">
      <alignment horizontal="left" vertical="center" wrapText="1"/>
    </xf>
    <xf numFmtId="0" fontId="13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center" vertical="center" wrapText="1"/>
    </xf>
    <xf numFmtId="172" fontId="6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2" fontId="4" fillId="34" borderId="13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2" fontId="13" fillId="34" borderId="0" xfId="0" applyNumberFormat="1" applyFont="1" applyFill="1" applyAlignment="1">
      <alignment horizontal="left" vertical="center" wrapText="1"/>
    </xf>
    <xf numFmtId="0" fontId="13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/>
    </xf>
    <xf numFmtId="49" fontId="67" fillId="34" borderId="15" xfId="0" applyNumberFormat="1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6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2"/>
  <sheetViews>
    <sheetView tabSelected="1" view="pageBreakPreview" zoomScale="75" zoomScaleNormal="91" zoomScaleSheetLayoutView="75" zoomScalePageLayoutView="0" workbookViewId="0" topLeftCell="A93">
      <selection activeCell="V99" sqref="V99"/>
    </sheetView>
  </sheetViews>
  <sheetFormatPr defaultColWidth="9.00390625" defaultRowHeight="12.75"/>
  <cols>
    <col min="1" max="1" width="7.75390625" style="6" customWidth="1"/>
    <col min="2" max="2" width="57.00390625" style="3" customWidth="1"/>
    <col min="3" max="3" width="16.625" style="11" customWidth="1"/>
    <col min="4" max="4" width="9.875" style="7" hidden="1" customWidth="1"/>
    <col min="5" max="5" width="2.125" style="6" hidden="1" customWidth="1"/>
    <col min="6" max="6" width="2.75390625" style="9" hidden="1" customWidth="1"/>
    <col min="7" max="7" width="13.125" style="30" customWidth="1"/>
    <col min="8" max="8" width="11.625" style="71" customWidth="1"/>
    <col min="9" max="9" width="12.125" style="10" customWidth="1"/>
    <col min="10" max="10" width="15.125" style="10" customWidth="1"/>
    <col min="11" max="11" width="10.625" style="10" hidden="1" customWidth="1"/>
    <col min="12" max="12" width="12.00390625" style="32" customWidth="1"/>
    <col min="13" max="13" width="15.375" style="32" customWidth="1"/>
    <col min="14" max="14" width="13.75390625" style="10" customWidth="1"/>
    <col min="15" max="15" width="13.25390625" style="10" customWidth="1"/>
    <col min="16" max="16" width="10.00390625" style="10" hidden="1" customWidth="1"/>
    <col min="17" max="17" width="14.125" style="31" customWidth="1"/>
    <col min="18" max="18" width="15.375" style="31" customWidth="1"/>
    <col min="19" max="19" width="10.875" style="10" customWidth="1"/>
    <col min="20" max="20" width="15.75390625" style="10" customWidth="1"/>
    <col min="21" max="21" width="42.625" style="10" customWidth="1"/>
    <col min="22" max="22" width="32.25390625" style="3" customWidth="1"/>
    <col min="23" max="23" width="11.625" style="3" hidden="1" customWidth="1"/>
    <col min="24" max="24" width="13.625" style="3" customWidth="1"/>
    <col min="25" max="25" width="0.2421875" style="3" customWidth="1"/>
    <col min="26" max="26" width="23.75390625" style="0" customWidth="1"/>
    <col min="27" max="27" width="0.2421875" style="3" customWidth="1"/>
    <col min="28" max="28" width="22.75390625" style="3" customWidth="1"/>
    <col min="29" max="29" width="19.375" style="3" customWidth="1"/>
    <col min="30" max="16384" width="9.125" style="3" customWidth="1"/>
  </cols>
  <sheetData>
    <row r="1" spans="1:27" ht="27.7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73"/>
      <c r="V1" s="100" t="s">
        <v>183</v>
      </c>
      <c r="W1" s="12"/>
      <c r="X1" s="12"/>
      <c r="Y1" s="12"/>
      <c r="AA1" s="12"/>
    </row>
    <row r="2" spans="1:27" ht="27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6"/>
      <c r="N2" s="36"/>
      <c r="O2" s="36"/>
      <c r="P2" s="36"/>
      <c r="Q2" s="37"/>
      <c r="R2" s="36"/>
      <c r="S2" s="36"/>
      <c r="T2" s="36"/>
      <c r="U2" s="36"/>
      <c r="V2" s="38"/>
      <c r="W2" s="38"/>
      <c r="X2" s="38"/>
      <c r="Y2" s="38"/>
      <c r="AA2" s="38"/>
    </row>
    <row r="3" spans="1:27" s="2" customFormat="1" ht="33.75" customHeight="1">
      <c r="A3" s="137" t="s">
        <v>13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8"/>
      <c r="W3" s="74"/>
      <c r="X3" s="74"/>
      <c r="Y3" s="74"/>
      <c r="AA3" s="74"/>
    </row>
    <row r="4" spans="1:27" s="2" customFormat="1" ht="33" customHeight="1">
      <c r="A4" s="39"/>
      <c r="B4" s="40" t="s">
        <v>14</v>
      </c>
      <c r="C4" s="41" t="s">
        <v>86</v>
      </c>
      <c r="D4" s="38"/>
      <c r="E4" s="42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8"/>
      <c r="W4" s="38"/>
      <c r="X4" s="38"/>
      <c r="Y4" s="38"/>
      <c r="AA4" s="38"/>
    </row>
    <row r="5" spans="1:27" s="2" customFormat="1" ht="21.75" customHeight="1">
      <c r="A5" s="39"/>
      <c r="B5" s="40" t="s">
        <v>180</v>
      </c>
      <c r="C5" s="39"/>
      <c r="D5" s="43"/>
      <c r="E5" s="43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8"/>
      <c r="W5" s="38"/>
      <c r="X5" s="38"/>
      <c r="Y5" s="38"/>
      <c r="AA5" s="38"/>
    </row>
    <row r="6" spans="1:27" s="2" customFormat="1" ht="30" customHeight="1">
      <c r="A6" s="39"/>
      <c r="B6" s="40" t="s">
        <v>47</v>
      </c>
      <c r="C6" s="39"/>
      <c r="D6" s="43"/>
      <c r="E6" s="43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8"/>
      <c r="W6" s="38"/>
      <c r="X6" s="38"/>
      <c r="Y6" s="38"/>
      <c r="AA6" s="38"/>
    </row>
    <row r="7" spans="1:27" s="2" customFormat="1" ht="14.25" customHeight="1">
      <c r="A7" s="39"/>
      <c r="B7" s="40"/>
      <c r="C7" s="39"/>
      <c r="D7" s="43"/>
      <c r="E7" s="43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8"/>
      <c r="W7" s="38"/>
      <c r="X7" s="38"/>
      <c r="Y7" s="38"/>
      <c r="AA7" s="38"/>
    </row>
    <row r="8" spans="1:27" s="2" customFormat="1" ht="13.5" customHeight="1">
      <c r="A8" s="39"/>
      <c r="B8" s="40"/>
      <c r="C8" s="39"/>
      <c r="D8" s="43"/>
      <c r="E8" s="43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8"/>
      <c r="W8" s="38"/>
      <c r="X8" s="38"/>
      <c r="Y8" s="38"/>
      <c r="AA8" s="38"/>
    </row>
    <row r="9" spans="1:27" ht="51" customHeight="1">
      <c r="A9" s="126" t="s">
        <v>46</v>
      </c>
      <c r="B9" s="129" t="s">
        <v>18</v>
      </c>
      <c r="C9" s="120" t="s">
        <v>6</v>
      </c>
      <c r="D9" s="120" t="s">
        <v>7</v>
      </c>
      <c r="E9" s="120" t="s">
        <v>8</v>
      </c>
      <c r="F9" s="128" t="s">
        <v>179</v>
      </c>
      <c r="G9" s="128"/>
      <c r="H9" s="128"/>
      <c r="I9" s="128"/>
      <c r="J9" s="128"/>
      <c r="K9" s="128" t="s">
        <v>181</v>
      </c>
      <c r="L9" s="128"/>
      <c r="M9" s="128"/>
      <c r="N9" s="128"/>
      <c r="O9" s="128"/>
      <c r="P9" s="128" t="s">
        <v>182</v>
      </c>
      <c r="Q9" s="128"/>
      <c r="R9" s="128"/>
      <c r="S9" s="128"/>
      <c r="T9" s="128"/>
      <c r="U9" s="106" t="s">
        <v>166</v>
      </c>
      <c r="V9" s="98" t="s">
        <v>167</v>
      </c>
      <c r="W9" s="76"/>
      <c r="X9" s="76"/>
      <c r="Y9" s="76"/>
      <c r="Z9" s="85"/>
      <c r="AA9" s="76"/>
    </row>
    <row r="10" spans="1:27" ht="99.75" customHeight="1">
      <c r="A10" s="127"/>
      <c r="B10" s="129"/>
      <c r="C10" s="121"/>
      <c r="D10" s="120"/>
      <c r="E10" s="120"/>
      <c r="F10" s="13" t="s">
        <v>16</v>
      </c>
      <c r="G10" s="75" t="s">
        <v>9</v>
      </c>
      <c r="H10" s="75" t="s">
        <v>26</v>
      </c>
      <c r="I10" s="75" t="s">
        <v>11</v>
      </c>
      <c r="J10" s="75" t="s">
        <v>27</v>
      </c>
      <c r="K10" s="13" t="s">
        <v>5</v>
      </c>
      <c r="L10" s="75" t="s">
        <v>9</v>
      </c>
      <c r="M10" s="75" t="s">
        <v>10</v>
      </c>
      <c r="N10" s="75" t="s">
        <v>11</v>
      </c>
      <c r="O10" s="75" t="s">
        <v>12</v>
      </c>
      <c r="P10" s="13" t="s">
        <v>5</v>
      </c>
      <c r="Q10" s="75" t="s">
        <v>83</v>
      </c>
      <c r="R10" s="75" t="s">
        <v>10</v>
      </c>
      <c r="S10" s="75" t="s">
        <v>11</v>
      </c>
      <c r="T10" s="75" t="s">
        <v>12</v>
      </c>
      <c r="U10" s="75"/>
      <c r="V10" s="84"/>
      <c r="W10" s="76"/>
      <c r="X10" s="76"/>
      <c r="Y10" s="76"/>
      <c r="AA10" s="76"/>
    </row>
    <row r="11" spans="1:27" s="4" customFormat="1" ht="26.25" customHeight="1">
      <c r="A11" s="44">
        <v>1</v>
      </c>
      <c r="B11" s="44">
        <v>2</v>
      </c>
      <c r="C11" s="44">
        <v>3</v>
      </c>
      <c r="D11" s="44"/>
      <c r="E11" s="44"/>
      <c r="F11" s="105"/>
      <c r="G11" s="44">
        <v>4</v>
      </c>
      <c r="H11" s="44">
        <v>5</v>
      </c>
      <c r="I11" s="44">
        <v>6</v>
      </c>
      <c r="J11" s="44">
        <v>7</v>
      </c>
      <c r="K11" s="44"/>
      <c r="L11" s="44">
        <v>8</v>
      </c>
      <c r="M11" s="44">
        <v>9</v>
      </c>
      <c r="N11" s="44">
        <v>10</v>
      </c>
      <c r="O11" s="44">
        <v>11</v>
      </c>
      <c r="P11" s="44"/>
      <c r="Q11" s="44">
        <v>12</v>
      </c>
      <c r="R11" s="44">
        <v>13</v>
      </c>
      <c r="S11" s="44">
        <v>14</v>
      </c>
      <c r="T11" s="44">
        <v>15</v>
      </c>
      <c r="U11" s="44"/>
      <c r="V11" s="104"/>
      <c r="W11" s="77"/>
      <c r="X11" s="77"/>
      <c r="Y11" s="77"/>
      <c r="AA11" s="77"/>
    </row>
    <row r="12" spans="1:27" s="4" customFormat="1" ht="50.25" customHeight="1">
      <c r="A12" s="122" t="s">
        <v>58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04"/>
      <c r="V12" s="45"/>
      <c r="W12" s="78"/>
      <c r="X12" s="78"/>
      <c r="Y12" s="78"/>
      <c r="AA12" s="78"/>
    </row>
    <row r="13" spans="1:27" s="4" customFormat="1" ht="102.75" customHeight="1">
      <c r="A13" s="19" t="s">
        <v>0</v>
      </c>
      <c r="B13" s="20" t="s">
        <v>28</v>
      </c>
      <c r="C13" s="19" t="s">
        <v>77</v>
      </c>
      <c r="D13" s="19" t="s">
        <v>17</v>
      </c>
      <c r="E13" s="19" t="s">
        <v>22</v>
      </c>
      <c r="F13" s="15">
        <f>H13</f>
        <v>2145604.68244</v>
      </c>
      <c r="G13" s="15">
        <v>1730000</v>
      </c>
      <c r="H13" s="15">
        <v>2145604.68244</v>
      </c>
      <c r="I13" s="15">
        <v>0</v>
      </c>
      <c r="J13" s="15">
        <f>J14+J25</f>
        <v>0</v>
      </c>
      <c r="K13" s="15">
        <f>M13</f>
        <v>1817600.70917</v>
      </c>
      <c r="L13" s="15">
        <v>1730000</v>
      </c>
      <c r="M13" s="15">
        <v>1817600.70917</v>
      </c>
      <c r="N13" s="15">
        <f>N14+N25</f>
        <v>0</v>
      </c>
      <c r="O13" s="15">
        <f>O14+O25</f>
        <v>0</v>
      </c>
      <c r="P13" s="15" t="e">
        <f>P14+P25</f>
        <v>#REF!</v>
      </c>
      <c r="Q13" s="15">
        <v>1820313.15136</v>
      </c>
      <c r="R13" s="15">
        <v>1585740.8330400002</v>
      </c>
      <c r="S13" s="15">
        <f>S14+S25</f>
        <v>0</v>
      </c>
      <c r="T13" s="15">
        <f>T14+T25</f>
        <v>0</v>
      </c>
      <c r="U13" s="15" t="s">
        <v>215</v>
      </c>
      <c r="V13" s="15" t="s">
        <v>239</v>
      </c>
      <c r="W13" s="79"/>
      <c r="X13" s="79"/>
      <c r="Y13" s="79"/>
      <c r="AA13" s="79"/>
    </row>
    <row r="14" spans="1:27" s="87" customFormat="1" ht="44.25" customHeight="1">
      <c r="A14" s="24" t="s">
        <v>1</v>
      </c>
      <c r="B14" s="16" t="s">
        <v>29</v>
      </c>
      <c r="C14" s="105" t="s">
        <v>78</v>
      </c>
      <c r="D14" s="105" t="s">
        <v>17</v>
      </c>
      <c r="E14" s="105" t="s">
        <v>19</v>
      </c>
      <c r="F14" s="14">
        <f>G14+H14</f>
        <v>3624776.63517</v>
      </c>
      <c r="G14" s="13">
        <f>G15+G16+G17+G18+G19+G20+G21+G22+G23+G24</f>
        <v>1730000</v>
      </c>
      <c r="H14" s="13">
        <f>H15+H16+H17+H18+H19+H20+H21+H24+H23</f>
        <v>1894776.6351700001</v>
      </c>
      <c r="I14" s="13">
        <v>0</v>
      </c>
      <c r="J14" s="13">
        <f aca="true" t="shared" si="0" ref="J14:T14">J15+J16+J17+J18+J19+J20+J24</f>
        <v>0</v>
      </c>
      <c r="K14" s="13" t="e">
        <f t="shared" si="0"/>
        <v>#REF!</v>
      </c>
      <c r="L14" s="13">
        <f>L15+L16+L17+L18+L19+L20+L21+L22+L23+L24</f>
        <v>1730000</v>
      </c>
      <c r="M14" s="13">
        <f>M15+M16+M17+M18+M19+M20+M21+M24+M23</f>
        <v>1617410.6308499998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>Q15+Q16+Q17+Q18+Q19+Q20+Q21+Q22+Q23+Q24</f>
        <v>1820313.15136</v>
      </c>
      <c r="R14" s="13">
        <f>R15+R16+R17+R18+R19+R20+R21+R24+R23</f>
        <v>1489665.26057</v>
      </c>
      <c r="S14" s="13">
        <f t="shared" si="0"/>
        <v>0</v>
      </c>
      <c r="T14" s="13">
        <f t="shared" si="0"/>
        <v>0</v>
      </c>
      <c r="U14" s="15" t="s">
        <v>184</v>
      </c>
      <c r="V14" s="104" t="s">
        <v>221</v>
      </c>
      <c r="W14" s="88"/>
      <c r="X14" s="88"/>
      <c r="Y14" s="88"/>
      <c r="AA14" s="88"/>
    </row>
    <row r="15" spans="1:27" s="87" customFormat="1" ht="43.5" customHeight="1">
      <c r="A15" s="24" t="s">
        <v>30</v>
      </c>
      <c r="B15" s="93" t="s">
        <v>31</v>
      </c>
      <c r="C15" s="105" t="s">
        <v>78</v>
      </c>
      <c r="D15" s="105" t="s">
        <v>17</v>
      </c>
      <c r="E15" s="105" t="s">
        <v>20</v>
      </c>
      <c r="F15" s="14" t="e">
        <f>#REF!+#REF!</f>
        <v>#REF!</v>
      </c>
      <c r="G15" s="14">
        <v>0</v>
      </c>
      <c r="H15" s="14">
        <v>5000</v>
      </c>
      <c r="I15" s="94"/>
      <c r="J15" s="94"/>
      <c r="K15" s="14" t="e">
        <f>#REF!+#REF!</f>
        <v>#REF!</v>
      </c>
      <c r="L15" s="14">
        <v>0</v>
      </c>
      <c r="M15" s="14">
        <v>0</v>
      </c>
      <c r="N15" s="94"/>
      <c r="O15" s="94"/>
      <c r="P15" s="14"/>
      <c r="Q15" s="14">
        <v>0</v>
      </c>
      <c r="R15" s="14">
        <v>0</v>
      </c>
      <c r="S15" s="17"/>
      <c r="T15" s="17"/>
      <c r="U15" s="104" t="s">
        <v>168</v>
      </c>
      <c r="V15" s="13" t="s">
        <v>206</v>
      </c>
      <c r="W15" s="86"/>
      <c r="X15" s="86"/>
      <c r="Y15" s="86"/>
      <c r="AA15" s="86"/>
    </row>
    <row r="16" spans="1:27" s="87" customFormat="1" ht="63" customHeight="1">
      <c r="A16" s="24" t="s">
        <v>104</v>
      </c>
      <c r="B16" s="25" t="s">
        <v>48</v>
      </c>
      <c r="C16" s="105" t="s">
        <v>78</v>
      </c>
      <c r="D16" s="105"/>
      <c r="E16" s="105"/>
      <c r="F16" s="14"/>
      <c r="G16" s="14">
        <v>480000</v>
      </c>
      <c r="H16" s="14">
        <v>643526.40717</v>
      </c>
      <c r="I16" s="94"/>
      <c r="J16" s="94"/>
      <c r="K16" s="14"/>
      <c r="L16" s="14">
        <v>480000</v>
      </c>
      <c r="M16" s="14">
        <v>639936.37169</v>
      </c>
      <c r="N16" s="94"/>
      <c r="O16" s="94"/>
      <c r="P16" s="14"/>
      <c r="Q16" s="14">
        <v>680000</v>
      </c>
      <c r="R16" s="14">
        <v>457477.53396</v>
      </c>
      <c r="S16" s="17"/>
      <c r="T16" s="17"/>
      <c r="U16" s="114" t="s">
        <v>250</v>
      </c>
      <c r="V16" s="13" t="s">
        <v>207</v>
      </c>
      <c r="W16" s="86"/>
      <c r="X16" s="86"/>
      <c r="Y16" s="86"/>
      <c r="AA16" s="86"/>
    </row>
    <row r="17" spans="1:27" s="87" customFormat="1" ht="65.25" customHeight="1">
      <c r="A17" s="24" t="s">
        <v>89</v>
      </c>
      <c r="B17" s="25" t="s">
        <v>162</v>
      </c>
      <c r="C17" s="105" t="s">
        <v>78</v>
      </c>
      <c r="D17" s="105"/>
      <c r="E17" s="105"/>
      <c r="F17" s="14"/>
      <c r="G17" s="14">
        <v>500000</v>
      </c>
      <c r="H17" s="14">
        <v>566365.41616</v>
      </c>
      <c r="I17" s="94"/>
      <c r="J17" s="94"/>
      <c r="K17" s="14"/>
      <c r="L17" s="14">
        <v>500000</v>
      </c>
      <c r="M17" s="14">
        <v>566365.41616</v>
      </c>
      <c r="N17" s="94"/>
      <c r="O17" s="94"/>
      <c r="P17" s="14"/>
      <c r="Q17" s="14">
        <v>634136.71045</v>
      </c>
      <c r="R17" s="14">
        <v>649123.82542</v>
      </c>
      <c r="S17" s="17"/>
      <c r="T17" s="17"/>
      <c r="U17" s="17"/>
      <c r="V17" s="13" t="s">
        <v>207</v>
      </c>
      <c r="W17" s="86"/>
      <c r="X17" s="86"/>
      <c r="Y17" s="86"/>
      <c r="AA17" s="86"/>
    </row>
    <row r="18" spans="1:27" s="87" customFormat="1" ht="60.75" customHeight="1">
      <c r="A18" s="24" t="s">
        <v>90</v>
      </c>
      <c r="B18" s="25" t="s">
        <v>163</v>
      </c>
      <c r="C18" s="105" t="s">
        <v>78</v>
      </c>
      <c r="D18" s="105"/>
      <c r="E18" s="105"/>
      <c r="F18" s="14"/>
      <c r="G18" s="14">
        <v>0</v>
      </c>
      <c r="H18" s="14">
        <v>11489.21844</v>
      </c>
      <c r="I18" s="17"/>
      <c r="J18" s="17"/>
      <c r="K18" s="14"/>
      <c r="L18" s="14">
        <v>0</v>
      </c>
      <c r="M18" s="14">
        <v>11489.21844</v>
      </c>
      <c r="N18" s="17"/>
      <c r="O18" s="17"/>
      <c r="P18" s="14"/>
      <c r="Q18" s="14">
        <v>0</v>
      </c>
      <c r="R18" s="14">
        <v>11477.94412</v>
      </c>
      <c r="S18" s="17"/>
      <c r="T18" s="17"/>
      <c r="U18" s="104" t="s">
        <v>208</v>
      </c>
      <c r="V18" s="13" t="s">
        <v>207</v>
      </c>
      <c r="W18" s="86"/>
      <c r="X18" s="86"/>
      <c r="Y18" s="86"/>
      <c r="AA18" s="86"/>
    </row>
    <row r="19" spans="1:27" s="87" customFormat="1" ht="70.5" customHeight="1">
      <c r="A19" s="24" t="s">
        <v>91</v>
      </c>
      <c r="B19" s="25" t="s">
        <v>164</v>
      </c>
      <c r="C19" s="105" t="s">
        <v>78</v>
      </c>
      <c r="D19" s="105"/>
      <c r="E19" s="105"/>
      <c r="F19" s="14"/>
      <c r="G19" s="14">
        <v>500000</v>
      </c>
      <c r="H19" s="14">
        <v>0</v>
      </c>
      <c r="I19" s="17"/>
      <c r="J19" s="17"/>
      <c r="K19" s="14"/>
      <c r="L19" s="14">
        <v>500000</v>
      </c>
      <c r="M19" s="14">
        <v>0</v>
      </c>
      <c r="N19" s="17"/>
      <c r="O19" s="17"/>
      <c r="P19" s="14"/>
      <c r="Q19" s="14">
        <v>256176.44091</v>
      </c>
      <c r="R19" s="14">
        <v>0</v>
      </c>
      <c r="S19" s="17"/>
      <c r="T19" s="17"/>
      <c r="U19" s="111" t="s">
        <v>237</v>
      </c>
      <c r="V19" s="13" t="s">
        <v>207</v>
      </c>
      <c r="W19" s="86"/>
      <c r="X19" s="86"/>
      <c r="Y19" s="86"/>
      <c r="AA19" s="86"/>
    </row>
    <row r="20" spans="1:27" s="87" customFormat="1" ht="108.75" customHeight="1">
      <c r="A20" s="24" t="s">
        <v>118</v>
      </c>
      <c r="B20" s="26" t="s">
        <v>205</v>
      </c>
      <c r="C20" s="105" t="s">
        <v>78</v>
      </c>
      <c r="D20" s="105"/>
      <c r="E20" s="105"/>
      <c r="F20" s="13"/>
      <c r="G20" s="21">
        <v>0</v>
      </c>
      <c r="H20" s="21">
        <v>45483.84419</v>
      </c>
      <c r="I20" s="21"/>
      <c r="J20" s="21"/>
      <c r="K20" s="21">
        <v>0</v>
      </c>
      <c r="L20" s="21">
        <v>0</v>
      </c>
      <c r="M20" s="21">
        <v>12653.31909</v>
      </c>
      <c r="N20" s="21"/>
      <c r="O20" s="21"/>
      <c r="P20" s="21">
        <v>0</v>
      </c>
      <c r="Q20" s="21">
        <v>0</v>
      </c>
      <c r="R20" s="14">
        <v>7406.08186</v>
      </c>
      <c r="S20" s="23"/>
      <c r="T20" s="23"/>
      <c r="U20" s="21" t="s">
        <v>255</v>
      </c>
      <c r="V20" s="13" t="s">
        <v>206</v>
      </c>
      <c r="W20" s="86"/>
      <c r="X20" s="86"/>
      <c r="Y20" s="86"/>
      <c r="AA20" s="86"/>
    </row>
    <row r="21" spans="1:27" s="87" customFormat="1" ht="63" customHeight="1">
      <c r="A21" s="24" t="s">
        <v>100</v>
      </c>
      <c r="B21" s="26" t="s">
        <v>140</v>
      </c>
      <c r="C21" s="105" t="s">
        <v>78</v>
      </c>
      <c r="D21" s="105"/>
      <c r="E21" s="105"/>
      <c r="F21" s="13"/>
      <c r="G21" s="21">
        <v>0</v>
      </c>
      <c r="H21" s="21">
        <v>559475.31165</v>
      </c>
      <c r="I21" s="21"/>
      <c r="J21" s="21"/>
      <c r="K21" s="21"/>
      <c r="L21" s="21">
        <v>0</v>
      </c>
      <c r="M21" s="21">
        <v>369069.91277</v>
      </c>
      <c r="N21" s="21"/>
      <c r="O21" s="21"/>
      <c r="P21" s="21"/>
      <c r="Q21" s="21">
        <v>0</v>
      </c>
      <c r="R21" s="14">
        <v>348985.95702</v>
      </c>
      <c r="S21" s="23"/>
      <c r="T21" s="23"/>
      <c r="U21" s="21" t="s">
        <v>222</v>
      </c>
      <c r="V21" s="13" t="s">
        <v>206</v>
      </c>
      <c r="W21" s="86"/>
      <c r="X21" s="86"/>
      <c r="Y21" s="86"/>
      <c r="AA21" s="86"/>
    </row>
    <row r="22" spans="1:27" s="87" customFormat="1" ht="45.75" customHeight="1">
      <c r="A22" s="24" t="s">
        <v>139</v>
      </c>
      <c r="B22" s="26" t="s">
        <v>170</v>
      </c>
      <c r="C22" s="105" t="s">
        <v>78</v>
      </c>
      <c r="D22" s="105"/>
      <c r="E22" s="105"/>
      <c r="F22" s="13"/>
      <c r="G22" s="21">
        <v>250000</v>
      </c>
      <c r="H22" s="21">
        <v>0</v>
      </c>
      <c r="I22" s="21"/>
      <c r="J22" s="21"/>
      <c r="K22" s="21"/>
      <c r="L22" s="21">
        <v>250000</v>
      </c>
      <c r="M22" s="21">
        <v>0</v>
      </c>
      <c r="N22" s="21"/>
      <c r="O22" s="21"/>
      <c r="P22" s="21"/>
      <c r="Q22" s="21">
        <v>250000</v>
      </c>
      <c r="R22" s="14">
        <v>0</v>
      </c>
      <c r="S22" s="23"/>
      <c r="T22" s="23"/>
      <c r="U22" s="112" t="s">
        <v>211</v>
      </c>
      <c r="V22" s="13" t="s">
        <v>207</v>
      </c>
      <c r="W22" s="86"/>
      <c r="X22" s="86"/>
      <c r="Y22" s="86"/>
      <c r="AA22" s="86"/>
    </row>
    <row r="23" spans="1:27" s="87" customFormat="1" ht="71.25" customHeight="1">
      <c r="A23" s="24" t="s">
        <v>169</v>
      </c>
      <c r="B23" s="26" t="s">
        <v>186</v>
      </c>
      <c r="C23" s="105"/>
      <c r="D23" s="105"/>
      <c r="E23" s="105"/>
      <c r="F23" s="13"/>
      <c r="G23" s="21">
        <v>0</v>
      </c>
      <c r="H23" s="21">
        <v>3001.42567</v>
      </c>
      <c r="I23" s="21"/>
      <c r="J23" s="21"/>
      <c r="K23" s="21"/>
      <c r="L23" s="21">
        <v>0</v>
      </c>
      <c r="M23" s="21">
        <v>3001.42567</v>
      </c>
      <c r="N23" s="21"/>
      <c r="O23" s="21"/>
      <c r="P23" s="21"/>
      <c r="Q23" s="21">
        <v>0</v>
      </c>
      <c r="R23" s="14">
        <v>3001.42567</v>
      </c>
      <c r="S23" s="23"/>
      <c r="T23" s="23"/>
      <c r="U23" s="23"/>
      <c r="V23" s="13" t="s">
        <v>207</v>
      </c>
      <c r="W23" s="86"/>
      <c r="X23" s="86"/>
      <c r="Y23" s="86"/>
      <c r="AA23" s="86"/>
    </row>
    <row r="24" spans="1:27" s="87" customFormat="1" ht="37.5" customHeight="1">
      <c r="A24" s="24" t="s">
        <v>185</v>
      </c>
      <c r="B24" s="25" t="s">
        <v>32</v>
      </c>
      <c r="C24" s="105" t="s">
        <v>78</v>
      </c>
      <c r="D24" s="105" t="s">
        <v>17</v>
      </c>
      <c r="E24" s="105" t="s">
        <v>22</v>
      </c>
      <c r="F24" s="14">
        <f>G24+H24</f>
        <v>60435.01189</v>
      </c>
      <c r="G24" s="14">
        <v>0</v>
      </c>
      <c r="H24" s="14">
        <v>60435.01189</v>
      </c>
      <c r="I24" s="17"/>
      <c r="J24" s="17"/>
      <c r="K24" s="14">
        <f>L24+M24</f>
        <v>14894.96703</v>
      </c>
      <c r="L24" s="14">
        <v>0</v>
      </c>
      <c r="M24" s="13">
        <v>14894.96703</v>
      </c>
      <c r="N24" s="17"/>
      <c r="O24" s="17"/>
      <c r="P24" s="14"/>
      <c r="Q24" s="14">
        <v>0</v>
      </c>
      <c r="R24" s="13">
        <v>12192.49252</v>
      </c>
      <c r="S24" s="17"/>
      <c r="T24" s="17"/>
      <c r="U24" s="104" t="s">
        <v>238</v>
      </c>
      <c r="V24" s="13" t="s">
        <v>206</v>
      </c>
      <c r="W24" s="86"/>
      <c r="X24" s="86"/>
      <c r="Y24" s="86"/>
      <c r="AA24" s="86"/>
    </row>
    <row r="25" spans="1:27" s="4" customFormat="1" ht="65.25" customHeight="1">
      <c r="A25" s="24" t="s">
        <v>2</v>
      </c>
      <c r="B25" s="16" t="s">
        <v>33</v>
      </c>
      <c r="C25" s="105" t="s">
        <v>78</v>
      </c>
      <c r="D25" s="105" t="s">
        <v>19</v>
      </c>
      <c r="E25" s="105" t="s">
        <v>22</v>
      </c>
      <c r="F25" s="14">
        <f>G25+H25</f>
        <v>250828.04727</v>
      </c>
      <c r="G25" s="13">
        <f>G26+G27+G28+G29</f>
        <v>0</v>
      </c>
      <c r="H25" s="13">
        <f>H26+H27+H28+H29</f>
        <v>250828.04727</v>
      </c>
      <c r="I25" s="13"/>
      <c r="J25" s="13"/>
      <c r="K25" s="13" t="e">
        <f>K26+K29+#REF!+K28</f>
        <v>#REF!</v>
      </c>
      <c r="L25" s="13">
        <f>L26+L27+L28+L29</f>
        <v>0</v>
      </c>
      <c r="M25" s="13">
        <f>M26+M27+M28+M29</f>
        <v>200201.35264</v>
      </c>
      <c r="N25" s="13"/>
      <c r="O25" s="13"/>
      <c r="P25" s="13" t="e">
        <f>P26+P29+#REF!+P28</f>
        <v>#REF!</v>
      </c>
      <c r="Q25" s="13">
        <f>Q26+Q27+Q28+Q29</f>
        <v>0</v>
      </c>
      <c r="R25" s="13">
        <f>R26+R27+R28+R29</f>
        <v>96075.57247</v>
      </c>
      <c r="S25" s="13"/>
      <c r="T25" s="13"/>
      <c r="U25" s="15" t="s">
        <v>209</v>
      </c>
      <c r="V25" s="17" t="s">
        <v>230</v>
      </c>
      <c r="W25" s="77"/>
      <c r="X25" s="77"/>
      <c r="Y25" s="77"/>
      <c r="AA25" s="77"/>
    </row>
    <row r="26" spans="1:27" s="87" customFormat="1" ht="105.75" customHeight="1">
      <c r="A26" s="24" t="s">
        <v>119</v>
      </c>
      <c r="B26" s="93" t="s">
        <v>177</v>
      </c>
      <c r="C26" s="105" t="s">
        <v>78</v>
      </c>
      <c r="D26" s="105"/>
      <c r="E26" s="105"/>
      <c r="F26" s="14"/>
      <c r="G26" s="14">
        <v>0</v>
      </c>
      <c r="H26" s="14">
        <v>45456.15581</v>
      </c>
      <c r="I26" s="17"/>
      <c r="J26" s="17"/>
      <c r="K26" s="14"/>
      <c r="L26" s="14">
        <v>0</v>
      </c>
      <c r="M26" s="13">
        <v>12775.5761</v>
      </c>
      <c r="N26" s="17"/>
      <c r="O26" s="17"/>
      <c r="P26" s="14"/>
      <c r="Q26" s="14">
        <v>0</v>
      </c>
      <c r="R26" s="13">
        <v>7528.34072</v>
      </c>
      <c r="S26" s="17"/>
      <c r="T26" s="17"/>
      <c r="U26" s="111" t="s">
        <v>254</v>
      </c>
      <c r="V26" s="13" t="s">
        <v>206</v>
      </c>
      <c r="W26" s="86"/>
      <c r="X26" s="86"/>
      <c r="Y26" s="86"/>
      <c r="AA26" s="86"/>
    </row>
    <row r="27" spans="1:27" s="87" customFormat="1" ht="45" customHeight="1">
      <c r="A27" s="24" t="s">
        <v>120</v>
      </c>
      <c r="B27" s="93" t="s">
        <v>113</v>
      </c>
      <c r="C27" s="105" t="s">
        <v>78</v>
      </c>
      <c r="D27" s="105"/>
      <c r="E27" s="105"/>
      <c r="F27" s="14"/>
      <c r="G27" s="14">
        <v>0</v>
      </c>
      <c r="H27" s="14">
        <v>110593.01863</v>
      </c>
      <c r="I27" s="17"/>
      <c r="J27" s="17"/>
      <c r="K27" s="14"/>
      <c r="L27" s="14">
        <v>0</v>
      </c>
      <c r="M27" s="13">
        <v>109463.01863</v>
      </c>
      <c r="N27" s="17"/>
      <c r="O27" s="17"/>
      <c r="P27" s="14"/>
      <c r="Q27" s="14">
        <v>0</v>
      </c>
      <c r="R27" s="13">
        <v>10593.01863</v>
      </c>
      <c r="S27" s="17"/>
      <c r="T27" s="17"/>
      <c r="U27" s="111" t="s">
        <v>253</v>
      </c>
      <c r="V27" s="13" t="s">
        <v>224</v>
      </c>
      <c r="W27" s="86"/>
      <c r="X27" s="86"/>
      <c r="Y27" s="86"/>
      <c r="AA27" s="86"/>
    </row>
    <row r="28" spans="1:27" s="87" customFormat="1" ht="53.25" customHeight="1">
      <c r="A28" s="24" t="s">
        <v>92</v>
      </c>
      <c r="B28" s="95" t="s">
        <v>141</v>
      </c>
      <c r="C28" s="105" t="s">
        <v>78</v>
      </c>
      <c r="D28" s="105"/>
      <c r="E28" s="105"/>
      <c r="F28" s="14"/>
      <c r="G28" s="14">
        <v>0</v>
      </c>
      <c r="H28" s="14">
        <v>40000</v>
      </c>
      <c r="I28" s="17"/>
      <c r="J28" s="17"/>
      <c r="K28" s="14"/>
      <c r="L28" s="14">
        <v>0</v>
      </c>
      <c r="M28" s="13">
        <v>38464.64831</v>
      </c>
      <c r="N28" s="17"/>
      <c r="O28" s="17"/>
      <c r="P28" s="14"/>
      <c r="Q28" s="14">
        <v>0</v>
      </c>
      <c r="R28" s="13">
        <v>38464.64831</v>
      </c>
      <c r="S28" s="17"/>
      <c r="T28" s="17"/>
      <c r="U28" s="104" t="s">
        <v>251</v>
      </c>
      <c r="V28" s="13" t="s">
        <v>207</v>
      </c>
      <c r="W28" s="86"/>
      <c r="X28" s="86"/>
      <c r="Y28" s="86"/>
      <c r="AA28" s="86"/>
    </row>
    <row r="29" spans="1:27" s="87" customFormat="1" ht="50.25" customHeight="1">
      <c r="A29" s="24" t="s">
        <v>114</v>
      </c>
      <c r="B29" s="93" t="s">
        <v>142</v>
      </c>
      <c r="C29" s="105" t="s">
        <v>78</v>
      </c>
      <c r="D29" s="105"/>
      <c r="E29" s="105"/>
      <c r="F29" s="14">
        <f>G29+H29</f>
        <v>54778.87283</v>
      </c>
      <c r="G29" s="14">
        <v>0</v>
      </c>
      <c r="H29" s="14">
        <v>54778.87283</v>
      </c>
      <c r="I29" s="17"/>
      <c r="J29" s="17"/>
      <c r="K29" s="14"/>
      <c r="L29" s="14">
        <v>0</v>
      </c>
      <c r="M29" s="13">
        <v>39498.1096</v>
      </c>
      <c r="N29" s="17"/>
      <c r="O29" s="17"/>
      <c r="P29" s="14"/>
      <c r="Q29" s="14">
        <v>0</v>
      </c>
      <c r="R29" s="13">
        <v>39489.56481</v>
      </c>
      <c r="S29" s="17"/>
      <c r="T29" s="17"/>
      <c r="U29" s="104" t="s">
        <v>212</v>
      </c>
      <c r="V29" s="13" t="s">
        <v>207</v>
      </c>
      <c r="W29" s="86"/>
      <c r="X29" s="86"/>
      <c r="Y29" s="86"/>
      <c r="AA29" s="86"/>
    </row>
    <row r="30" spans="1:27" s="4" customFormat="1" ht="44.25" customHeight="1">
      <c r="A30" s="19" t="s">
        <v>4</v>
      </c>
      <c r="B30" s="20" t="s">
        <v>74</v>
      </c>
      <c r="C30" s="19" t="s">
        <v>79</v>
      </c>
      <c r="D30" s="19"/>
      <c r="E30" s="19"/>
      <c r="F30" s="15"/>
      <c r="G30" s="15">
        <f>G31+G32+G33+G34+G35+G36+G37+G38+G39+G40</f>
        <v>0</v>
      </c>
      <c r="H30" s="15">
        <f>H31+H32+H33+H34+H35+H36+H37+H38+H39+H40+H41+H42</f>
        <v>185344.31854</v>
      </c>
      <c r="I30" s="15">
        <f>I31+I32+I33+I34+I35+I36+I37+I38+I39+I40+I41+I42</f>
        <v>12903.402770000002</v>
      </c>
      <c r="J30" s="15">
        <f>J31+J32+J33+J34+J35+J36+J37+J38+J39+J40</f>
        <v>0</v>
      </c>
      <c r="K30" s="15" t="e">
        <f>K31+K32+K33+K34+K35+K36+#REF!+#REF!+K37+K38+K39+K40</f>
        <v>#REF!</v>
      </c>
      <c r="L30" s="15">
        <f>L31+L32+L33+L34+L35+L36+L37+L38+L39+L40</f>
        <v>0</v>
      </c>
      <c r="M30" s="15">
        <f>M31+M32+M33+M34+M35+M36+M37+M38+M39+M40+M41+M42</f>
        <v>166842.99281</v>
      </c>
      <c r="N30" s="15">
        <f>N31+N32+N33+N34+N35+N36+N37+N38+N39+N40+N41+N42</f>
        <v>11836.47776</v>
      </c>
      <c r="O30" s="15">
        <f>O31+O32+O33+O34+O35+O36+O37+O38+O39+O40</f>
        <v>0</v>
      </c>
      <c r="P30" s="15" t="e">
        <f>P31+P32+P33+P34+P35+P36+#REF!+#REF!+P37+P38+P39+P40</f>
        <v>#REF!</v>
      </c>
      <c r="Q30" s="15">
        <f>Q31+Q32+Q33+Q34+Q35+Q36+Q37+Q38+Q39+Q40</f>
        <v>0</v>
      </c>
      <c r="R30" s="15">
        <f>R31+R32+R33+R34+R35+R36+R37+R38+R39+R40+R41+R42</f>
        <v>166842.99281</v>
      </c>
      <c r="S30" s="15">
        <f>S31+S32+S33+S34+S35+S36+S37+S38+S39+S40+S41+S42</f>
        <v>11836.47776</v>
      </c>
      <c r="T30" s="15">
        <f>T31+T32+T33+T34+T35+T36+T37+T38+T39+T40</f>
        <v>0</v>
      </c>
      <c r="U30" s="15" t="s">
        <v>246</v>
      </c>
      <c r="V30" s="15" t="s">
        <v>223</v>
      </c>
      <c r="W30" s="79"/>
      <c r="X30" s="79"/>
      <c r="Y30" s="79"/>
      <c r="AA30" s="79"/>
    </row>
    <row r="31" spans="1:27" s="87" customFormat="1" ht="78.75" customHeight="1">
      <c r="A31" s="105" t="s">
        <v>68</v>
      </c>
      <c r="B31" s="96" t="s">
        <v>121</v>
      </c>
      <c r="C31" s="105" t="s">
        <v>79</v>
      </c>
      <c r="D31" s="105"/>
      <c r="E31" s="105"/>
      <c r="F31" s="13"/>
      <c r="G31" s="13">
        <v>0</v>
      </c>
      <c r="H31" s="13">
        <v>2942.33</v>
      </c>
      <c r="I31" s="13">
        <v>255.9</v>
      </c>
      <c r="J31" s="13"/>
      <c r="K31" s="13"/>
      <c r="L31" s="13">
        <v>0</v>
      </c>
      <c r="M31" s="13">
        <v>2428.79816</v>
      </c>
      <c r="N31" s="13">
        <v>211.19984</v>
      </c>
      <c r="O31" s="13"/>
      <c r="P31" s="13"/>
      <c r="Q31" s="13">
        <v>0</v>
      </c>
      <c r="R31" s="13">
        <v>2428.79816</v>
      </c>
      <c r="S31" s="13">
        <v>211.19984</v>
      </c>
      <c r="T31" s="13"/>
      <c r="U31" s="13" t="s">
        <v>225</v>
      </c>
      <c r="V31" s="13" t="s">
        <v>206</v>
      </c>
      <c r="W31" s="86"/>
      <c r="X31" s="86"/>
      <c r="Y31" s="86"/>
      <c r="AA31" s="86"/>
    </row>
    <row r="32" spans="1:27" s="87" customFormat="1" ht="177" customHeight="1" hidden="1">
      <c r="A32" s="105" t="s">
        <v>69</v>
      </c>
      <c r="B32" s="96" t="s">
        <v>122</v>
      </c>
      <c r="C32" s="105" t="s">
        <v>79</v>
      </c>
      <c r="D32" s="105"/>
      <c r="E32" s="105"/>
      <c r="F32" s="13"/>
      <c r="G32" s="13">
        <v>0</v>
      </c>
      <c r="H32" s="13">
        <v>0</v>
      </c>
      <c r="I32" s="13">
        <v>0</v>
      </c>
      <c r="J32" s="13"/>
      <c r="K32" s="13"/>
      <c r="L32" s="13">
        <v>0</v>
      </c>
      <c r="M32" s="13">
        <v>0</v>
      </c>
      <c r="N32" s="13">
        <v>0</v>
      </c>
      <c r="O32" s="13"/>
      <c r="P32" s="13"/>
      <c r="Q32" s="13">
        <v>0</v>
      </c>
      <c r="R32" s="13">
        <v>0</v>
      </c>
      <c r="S32" s="13">
        <v>0</v>
      </c>
      <c r="T32" s="13"/>
      <c r="U32" s="13" t="s">
        <v>191</v>
      </c>
      <c r="V32" s="13"/>
      <c r="W32" s="86"/>
      <c r="X32" s="86"/>
      <c r="Y32" s="86"/>
      <c r="AA32" s="86"/>
    </row>
    <row r="33" spans="1:27" s="87" customFormat="1" ht="66.75" customHeight="1">
      <c r="A33" s="105" t="s">
        <v>69</v>
      </c>
      <c r="B33" s="96" t="s">
        <v>187</v>
      </c>
      <c r="C33" s="105" t="s">
        <v>79</v>
      </c>
      <c r="D33" s="105"/>
      <c r="E33" s="105"/>
      <c r="F33" s="13"/>
      <c r="G33" s="13">
        <v>0</v>
      </c>
      <c r="H33" s="13">
        <v>3675.777</v>
      </c>
      <c r="I33" s="13">
        <v>113.727</v>
      </c>
      <c r="J33" s="13"/>
      <c r="K33" s="13"/>
      <c r="L33" s="13">
        <v>0</v>
      </c>
      <c r="M33" s="13">
        <v>3675.777</v>
      </c>
      <c r="N33" s="13">
        <v>113.727</v>
      </c>
      <c r="O33" s="13"/>
      <c r="P33" s="13"/>
      <c r="Q33" s="13">
        <v>0</v>
      </c>
      <c r="R33" s="13">
        <v>3675.777</v>
      </c>
      <c r="S33" s="13">
        <v>113.727</v>
      </c>
      <c r="T33" s="13"/>
      <c r="U33" s="13" t="s">
        <v>188</v>
      </c>
      <c r="V33" s="13" t="s">
        <v>207</v>
      </c>
      <c r="W33" s="86"/>
      <c r="X33" s="86"/>
      <c r="Y33" s="86"/>
      <c r="AA33" s="86"/>
    </row>
    <row r="34" spans="1:27" s="87" customFormat="1" ht="70.5" customHeight="1">
      <c r="A34" s="105" t="s">
        <v>70</v>
      </c>
      <c r="B34" s="96" t="s">
        <v>101</v>
      </c>
      <c r="C34" s="105" t="s">
        <v>79</v>
      </c>
      <c r="D34" s="105"/>
      <c r="E34" s="105"/>
      <c r="F34" s="13"/>
      <c r="G34" s="13">
        <v>0</v>
      </c>
      <c r="H34" s="13">
        <v>11937.583</v>
      </c>
      <c r="I34" s="13">
        <v>308.6</v>
      </c>
      <c r="J34" s="13"/>
      <c r="K34" s="13"/>
      <c r="L34" s="13">
        <v>0</v>
      </c>
      <c r="M34" s="13">
        <v>11937.583</v>
      </c>
      <c r="N34" s="13">
        <v>308.60421</v>
      </c>
      <c r="O34" s="13"/>
      <c r="P34" s="13"/>
      <c r="Q34" s="13">
        <v>0</v>
      </c>
      <c r="R34" s="13">
        <v>11937.583</v>
      </c>
      <c r="S34" s="13">
        <v>308.60421</v>
      </c>
      <c r="T34" s="13"/>
      <c r="U34" s="13"/>
      <c r="V34" s="13" t="s">
        <v>207</v>
      </c>
      <c r="W34" s="86"/>
      <c r="X34" s="86"/>
      <c r="Y34" s="86"/>
      <c r="AA34" s="86"/>
    </row>
    <row r="35" spans="1:27" s="87" customFormat="1" ht="98.25" customHeight="1">
      <c r="A35" s="105" t="s">
        <v>75</v>
      </c>
      <c r="B35" s="46" t="s">
        <v>123</v>
      </c>
      <c r="C35" s="105" t="s">
        <v>79</v>
      </c>
      <c r="D35" s="105"/>
      <c r="E35" s="105"/>
      <c r="F35" s="13"/>
      <c r="G35" s="13">
        <v>0</v>
      </c>
      <c r="H35" s="13">
        <v>158129.89154</v>
      </c>
      <c r="I35" s="13">
        <v>11902.24991</v>
      </c>
      <c r="J35" s="13"/>
      <c r="K35" s="13"/>
      <c r="L35" s="13">
        <v>0</v>
      </c>
      <c r="M35" s="13">
        <v>145231.89783</v>
      </c>
      <c r="N35" s="13">
        <v>10931.4332</v>
      </c>
      <c r="O35" s="13"/>
      <c r="P35" s="13"/>
      <c r="Q35" s="13">
        <v>0</v>
      </c>
      <c r="R35" s="13">
        <v>145231.89783</v>
      </c>
      <c r="S35" s="13">
        <v>10931.4332</v>
      </c>
      <c r="T35" s="13"/>
      <c r="U35" s="13" t="s">
        <v>252</v>
      </c>
      <c r="V35" s="13" t="s">
        <v>206</v>
      </c>
      <c r="W35" s="86"/>
      <c r="X35" s="86"/>
      <c r="Y35" s="86"/>
      <c r="AA35" s="86"/>
    </row>
    <row r="36" spans="1:27" s="87" customFormat="1" ht="90" customHeight="1" hidden="1">
      <c r="A36" s="105" t="s">
        <v>76</v>
      </c>
      <c r="B36" s="46" t="s">
        <v>124</v>
      </c>
      <c r="C36" s="105" t="s">
        <v>79</v>
      </c>
      <c r="D36" s="105"/>
      <c r="E36" s="105"/>
      <c r="F36" s="13"/>
      <c r="G36" s="13">
        <v>0</v>
      </c>
      <c r="H36" s="13">
        <v>0</v>
      </c>
      <c r="I36" s="13">
        <v>0</v>
      </c>
      <c r="J36" s="13"/>
      <c r="K36" s="13"/>
      <c r="L36" s="13">
        <v>0</v>
      </c>
      <c r="M36" s="13">
        <v>0</v>
      </c>
      <c r="N36" s="13">
        <v>0</v>
      </c>
      <c r="O36" s="13"/>
      <c r="P36" s="13"/>
      <c r="Q36" s="13">
        <v>0</v>
      </c>
      <c r="R36" s="13">
        <v>0</v>
      </c>
      <c r="S36" s="13">
        <v>0</v>
      </c>
      <c r="T36" s="13"/>
      <c r="U36" s="13" t="s">
        <v>194</v>
      </c>
      <c r="V36" s="13"/>
      <c r="W36" s="86"/>
      <c r="X36" s="86"/>
      <c r="Y36" s="86"/>
      <c r="AA36" s="86"/>
    </row>
    <row r="37" spans="1:27" s="87" customFormat="1" ht="165.75" customHeight="1" hidden="1">
      <c r="A37" s="105" t="s">
        <v>85</v>
      </c>
      <c r="B37" s="96" t="s">
        <v>125</v>
      </c>
      <c r="C37" s="105" t="s">
        <v>79</v>
      </c>
      <c r="D37" s="105"/>
      <c r="E37" s="105"/>
      <c r="F37" s="13"/>
      <c r="G37" s="13">
        <v>0</v>
      </c>
      <c r="H37" s="13">
        <v>0</v>
      </c>
      <c r="I37" s="13">
        <v>0</v>
      </c>
      <c r="J37" s="13"/>
      <c r="K37" s="13"/>
      <c r="L37" s="13">
        <v>0</v>
      </c>
      <c r="M37" s="13">
        <v>0</v>
      </c>
      <c r="N37" s="13">
        <v>0</v>
      </c>
      <c r="O37" s="13"/>
      <c r="P37" s="13"/>
      <c r="Q37" s="13">
        <v>0</v>
      </c>
      <c r="R37" s="13">
        <v>0</v>
      </c>
      <c r="S37" s="13">
        <v>0</v>
      </c>
      <c r="T37" s="13"/>
      <c r="U37" s="13" t="s">
        <v>171</v>
      </c>
      <c r="V37" s="13"/>
      <c r="W37" s="86"/>
      <c r="X37" s="86"/>
      <c r="Y37" s="86"/>
      <c r="AA37" s="86"/>
    </row>
    <row r="38" spans="1:27" s="87" customFormat="1" ht="105.75" customHeight="1" hidden="1">
      <c r="A38" s="105" t="s">
        <v>143</v>
      </c>
      <c r="B38" s="96" t="s">
        <v>126</v>
      </c>
      <c r="C38" s="105" t="s">
        <v>79</v>
      </c>
      <c r="D38" s="105"/>
      <c r="E38" s="105"/>
      <c r="F38" s="13"/>
      <c r="G38" s="13">
        <v>0</v>
      </c>
      <c r="H38" s="13">
        <v>0</v>
      </c>
      <c r="I38" s="13">
        <v>0</v>
      </c>
      <c r="J38" s="13"/>
      <c r="K38" s="13"/>
      <c r="L38" s="13">
        <v>0</v>
      </c>
      <c r="M38" s="13">
        <v>0</v>
      </c>
      <c r="N38" s="13">
        <v>0</v>
      </c>
      <c r="O38" s="13"/>
      <c r="P38" s="13"/>
      <c r="Q38" s="13">
        <v>0</v>
      </c>
      <c r="R38" s="13">
        <v>0</v>
      </c>
      <c r="S38" s="13">
        <v>0</v>
      </c>
      <c r="T38" s="13"/>
      <c r="U38" s="13" t="s">
        <v>176</v>
      </c>
      <c r="V38" s="13" t="s">
        <v>189</v>
      </c>
      <c r="W38" s="86"/>
      <c r="X38" s="86"/>
      <c r="Y38" s="86"/>
      <c r="AA38" s="86"/>
    </row>
    <row r="39" spans="1:27" s="87" customFormat="1" ht="118.5" customHeight="1" hidden="1">
      <c r="A39" s="105" t="s">
        <v>143</v>
      </c>
      <c r="B39" s="96" t="s">
        <v>190</v>
      </c>
      <c r="C39" s="105" t="s">
        <v>79</v>
      </c>
      <c r="D39" s="105"/>
      <c r="E39" s="105"/>
      <c r="F39" s="13"/>
      <c r="G39" s="13">
        <v>0</v>
      </c>
      <c r="H39" s="13">
        <v>0</v>
      </c>
      <c r="I39" s="13">
        <v>0</v>
      </c>
      <c r="J39" s="13"/>
      <c r="K39" s="13"/>
      <c r="L39" s="13">
        <v>0</v>
      </c>
      <c r="M39" s="13">
        <v>0</v>
      </c>
      <c r="N39" s="13">
        <v>0</v>
      </c>
      <c r="O39" s="13"/>
      <c r="P39" s="13"/>
      <c r="Q39" s="13">
        <v>0</v>
      </c>
      <c r="R39" s="13">
        <v>0</v>
      </c>
      <c r="S39" s="13">
        <v>0</v>
      </c>
      <c r="T39" s="13"/>
      <c r="U39" s="13" t="s">
        <v>172</v>
      </c>
      <c r="V39" s="13"/>
      <c r="W39" s="86"/>
      <c r="X39" s="86"/>
      <c r="Y39" s="86"/>
      <c r="AA39" s="86"/>
    </row>
    <row r="40" spans="1:27" s="87" customFormat="1" ht="95.25" customHeight="1">
      <c r="A40" s="105" t="s">
        <v>115</v>
      </c>
      <c r="B40" s="46" t="s">
        <v>102</v>
      </c>
      <c r="C40" s="105" t="s">
        <v>79</v>
      </c>
      <c r="D40" s="105"/>
      <c r="E40" s="105"/>
      <c r="F40" s="13"/>
      <c r="G40" s="13">
        <v>0</v>
      </c>
      <c r="H40" s="13">
        <v>2293.937</v>
      </c>
      <c r="I40" s="13">
        <v>175.546</v>
      </c>
      <c r="J40" s="13"/>
      <c r="K40" s="13"/>
      <c r="L40" s="13">
        <v>0</v>
      </c>
      <c r="M40" s="13">
        <v>2293.937</v>
      </c>
      <c r="N40" s="13">
        <v>175.54578</v>
      </c>
      <c r="O40" s="13"/>
      <c r="P40" s="13"/>
      <c r="Q40" s="13">
        <v>0</v>
      </c>
      <c r="R40" s="13">
        <v>2293.937</v>
      </c>
      <c r="S40" s="13">
        <v>175.54578</v>
      </c>
      <c r="T40" s="13"/>
      <c r="U40" s="13" t="s">
        <v>247</v>
      </c>
      <c r="V40" s="13" t="s">
        <v>207</v>
      </c>
      <c r="W40" s="86"/>
      <c r="X40" s="86"/>
      <c r="Y40" s="86"/>
      <c r="AA40" s="86"/>
    </row>
    <row r="41" spans="1:27" s="87" customFormat="1" ht="67.5" customHeight="1">
      <c r="A41" s="105" t="s">
        <v>116</v>
      </c>
      <c r="B41" s="46" t="s">
        <v>192</v>
      </c>
      <c r="C41" s="105" t="s">
        <v>79</v>
      </c>
      <c r="D41" s="105"/>
      <c r="E41" s="105"/>
      <c r="F41" s="13"/>
      <c r="G41" s="13">
        <v>0</v>
      </c>
      <c r="H41" s="13">
        <v>1275</v>
      </c>
      <c r="I41" s="13">
        <v>95.96774</v>
      </c>
      <c r="J41" s="13"/>
      <c r="K41" s="13"/>
      <c r="L41" s="13"/>
      <c r="M41" s="13">
        <v>1274.99982</v>
      </c>
      <c r="N41" s="13">
        <v>95.96773</v>
      </c>
      <c r="O41" s="13"/>
      <c r="P41" s="13"/>
      <c r="Q41" s="13"/>
      <c r="R41" s="13">
        <v>1274.99982</v>
      </c>
      <c r="S41" s="13">
        <v>95.96773</v>
      </c>
      <c r="T41" s="13"/>
      <c r="U41" s="13"/>
      <c r="V41" s="13" t="s">
        <v>207</v>
      </c>
      <c r="W41" s="86"/>
      <c r="X41" s="86"/>
      <c r="Y41" s="86"/>
      <c r="AA41" s="86"/>
    </row>
    <row r="42" spans="1:27" s="87" customFormat="1" ht="67.5" customHeight="1">
      <c r="A42" s="105" t="s">
        <v>76</v>
      </c>
      <c r="B42" s="46" t="s">
        <v>193</v>
      </c>
      <c r="C42" s="105" t="s">
        <v>79</v>
      </c>
      <c r="D42" s="105"/>
      <c r="E42" s="105"/>
      <c r="F42" s="13"/>
      <c r="G42" s="13"/>
      <c r="H42" s="13">
        <v>5089.8</v>
      </c>
      <c r="I42" s="13">
        <v>51.41212</v>
      </c>
      <c r="J42" s="13"/>
      <c r="K42" s="13"/>
      <c r="L42" s="13"/>
      <c r="M42" s="13">
        <v>0</v>
      </c>
      <c r="N42" s="13">
        <v>0</v>
      </c>
      <c r="O42" s="13"/>
      <c r="P42" s="13"/>
      <c r="Q42" s="13"/>
      <c r="R42" s="13">
        <v>0</v>
      </c>
      <c r="S42" s="13">
        <v>0</v>
      </c>
      <c r="T42" s="13"/>
      <c r="U42" s="13" t="s">
        <v>210</v>
      </c>
      <c r="V42" s="13" t="s">
        <v>206</v>
      </c>
      <c r="W42" s="86"/>
      <c r="X42" s="86"/>
      <c r="Y42" s="86"/>
      <c r="AA42" s="86"/>
    </row>
    <row r="43" spans="1:27" s="4" customFormat="1" ht="54" customHeight="1">
      <c r="A43" s="19" t="s">
        <v>49</v>
      </c>
      <c r="B43" s="47" t="s">
        <v>144</v>
      </c>
      <c r="C43" s="19" t="s">
        <v>78</v>
      </c>
      <c r="D43" s="19"/>
      <c r="E43" s="19"/>
      <c r="F43" s="15"/>
      <c r="G43" s="15">
        <v>0</v>
      </c>
      <c r="H43" s="15">
        <f>H44</f>
        <v>43020</v>
      </c>
      <c r="I43" s="15"/>
      <c r="J43" s="15"/>
      <c r="K43" s="15"/>
      <c r="L43" s="15">
        <v>0</v>
      </c>
      <c r="M43" s="15">
        <f>M44</f>
        <v>43020</v>
      </c>
      <c r="N43" s="15"/>
      <c r="O43" s="15"/>
      <c r="P43" s="15"/>
      <c r="Q43" s="15">
        <v>0</v>
      </c>
      <c r="R43" s="15">
        <f>R44</f>
        <v>43020</v>
      </c>
      <c r="S43" s="15"/>
      <c r="T43" s="15"/>
      <c r="U43" s="13" t="s">
        <v>195</v>
      </c>
      <c r="V43" s="13" t="s">
        <v>207</v>
      </c>
      <c r="W43" s="79"/>
      <c r="X43" s="79"/>
      <c r="Y43" s="79"/>
      <c r="AA43" s="79"/>
    </row>
    <row r="44" spans="1:27" s="4" customFormat="1" ht="60" customHeight="1">
      <c r="A44" s="105" t="s">
        <v>52</v>
      </c>
      <c r="B44" s="46" t="s">
        <v>145</v>
      </c>
      <c r="C44" s="105" t="s">
        <v>78</v>
      </c>
      <c r="D44" s="105"/>
      <c r="E44" s="105"/>
      <c r="F44" s="13"/>
      <c r="G44" s="13">
        <v>0</v>
      </c>
      <c r="H44" s="13">
        <v>43020</v>
      </c>
      <c r="I44" s="13"/>
      <c r="J44" s="13"/>
      <c r="K44" s="13"/>
      <c r="L44" s="13">
        <v>0</v>
      </c>
      <c r="M44" s="13">
        <v>43020</v>
      </c>
      <c r="N44" s="13"/>
      <c r="O44" s="13"/>
      <c r="P44" s="13"/>
      <c r="Q44" s="13">
        <v>0</v>
      </c>
      <c r="R44" s="13">
        <v>43020</v>
      </c>
      <c r="S44" s="13"/>
      <c r="T44" s="13"/>
      <c r="U44" s="13" t="s">
        <v>195</v>
      </c>
      <c r="V44" s="13" t="s">
        <v>207</v>
      </c>
      <c r="W44" s="79"/>
      <c r="X44" s="79"/>
      <c r="Y44" s="79"/>
      <c r="AA44" s="79"/>
    </row>
    <row r="45" spans="1:27" s="4" customFormat="1" ht="57" customHeight="1">
      <c r="A45" s="19" t="s">
        <v>55</v>
      </c>
      <c r="B45" s="27" t="s">
        <v>105</v>
      </c>
      <c r="C45" s="19" t="s">
        <v>78</v>
      </c>
      <c r="D45" s="19"/>
      <c r="E45" s="19"/>
      <c r="F45" s="15"/>
      <c r="G45" s="23">
        <f aca="true" t="shared" si="1" ref="G45:T45">G46</f>
        <v>0</v>
      </c>
      <c r="H45" s="23">
        <f t="shared" si="1"/>
        <v>184138.19455000001</v>
      </c>
      <c r="I45" s="23">
        <f t="shared" si="1"/>
        <v>0</v>
      </c>
      <c r="J45" s="23">
        <f t="shared" si="1"/>
        <v>0</v>
      </c>
      <c r="K45" s="23">
        <f t="shared" si="1"/>
        <v>0</v>
      </c>
      <c r="L45" s="23">
        <f t="shared" si="1"/>
        <v>0</v>
      </c>
      <c r="M45" s="15">
        <f t="shared" si="1"/>
        <v>181412.69003</v>
      </c>
      <c r="N45" s="23">
        <f t="shared" si="1"/>
        <v>0</v>
      </c>
      <c r="O45" s="23">
        <f t="shared" si="1"/>
        <v>0</v>
      </c>
      <c r="P45" s="23">
        <f t="shared" si="1"/>
        <v>0</v>
      </c>
      <c r="Q45" s="23">
        <f t="shared" si="1"/>
        <v>0</v>
      </c>
      <c r="R45" s="15">
        <f t="shared" si="1"/>
        <v>404693.46284</v>
      </c>
      <c r="S45" s="23">
        <f t="shared" si="1"/>
        <v>0</v>
      </c>
      <c r="T45" s="23">
        <f t="shared" si="1"/>
        <v>0</v>
      </c>
      <c r="U45" s="23" t="s">
        <v>196</v>
      </c>
      <c r="V45" s="13" t="s">
        <v>207</v>
      </c>
      <c r="W45" s="79"/>
      <c r="X45" s="79"/>
      <c r="Y45" s="79"/>
      <c r="AA45" s="79"/>
    </row>
    <row r="46" spans="1:27" s="4" customFormat="1" ht="39.75" customHeight="1">
      <c r="A46" s="105" t="s">
        <v>56</v>
      </c>
      <c r="B46" s="16" t="s">
        <v>29</v>
      </c>
      <c r="C46" s="105" t="s">
        <v>78</v>
      </c>
      <c r="D46" s="105"/>
      <c r="E46" s="105"/>
      <c r="F46" s="13"/>
      <c r="G46" s="13">
        <v>0</v>
      </c>
      <c r="H46" s="21">
        <f>H47+H48</f>
        <v>184138.19455000001</v>
      </c>
      <c r="I46" s="13"/>
      <c r="J46" s="21"/>
      <c r="K46" s="13"/>
      <c r="L46" s="13">
        <v>0</v>
      </c>
      <c r="M46" s="13">
        <f>M47+M48</f>
        <v>181412.69003</v>
      </c>
      <c r="N46" s="13"/>
      <c r="O46" s="13"/>
      <c r="P46" s="13"/>
      <c r="Q46" s="13">
        <v>0</v>
      </c>
      <c r="R46" s="13">
        <f>R47+R48</f>
        <v>404693.46284</v>
      </c>
      <c r="S46" s="13"/>
      <c r="T46" s="13"/>
      <c r="U46" s="13" t="s">
        <v>196</v>
      </c>
      <c r="V46" s="13" t="s">
        <v>207</v>
      </c>
      <c r="W46" s="79"/>
      <c r="X46" s="79"/>
      <c r="Y46" s="79"/>
      <c r="AA46" s="79"/>
    </row>
    <row r="47" spans="1:27" s="4" customFormat="1" ht="66" customHeight="1">
      <c r="A47" s="24" t="s">
        <v>146</v>
      </c>
      <c r="B47" s="25" t="s">
        <v>21</v>
      </c>
      <c r="C47" s="105" t="s">
        <v>78</v>
      </c>
      <c r="D47" s="105" t="s">
        <v>19</v>
      </c>
      <c r="E47" s="105" t="s">
        <v>20</v>
      </c>
      <c r="F47" s="14">
        <f>G47+H47</f>
        <v>90059.66829</v>
      </c>
      <c r="G47" s="14">
        <v>0</v>
      </c>
      <c r="H47" s="14">
        <v>90059.66829</v>
      </c>
      <c r="I47" s="17"/>
      <c r="J47" s="17"/>
      <c r="K47" s="14">
        <f>L47+M47</f>
        <v>87457.46246</v>
      </c>
      <c r="L47" s="14">
        <v>0</v>
      </c>
      <c r="M47" s="14">
        <v>87457.46246</v>
      </c>
      <c r="N47" s="17"/>
      <c r="O47" s="17"/>
      <c r="P47" s="14"/>
      <c r="Q47" s="14">
        <v>0</v>
      </c>
      <c r="R47" s="14">
        <v>123235.98088</v>
      </c>
      <c r="S47" s="17"/>
      <c r="T47" s="17"/>
      <c r="U47" s="17"/>
      <c r="V47" s="13" t="s">
        <v>207</v>
      </c>
      <c r="W47" s="79"/>
      <c r="X47" s="79"/>
      <c r="Y47" s="79"/>
      <c r="AA47" s="79"/>
    </row>
    <row r="48" spans="1:27" s="4" customFormat="1" ht="80.25" customHeight="1">
      <c r="A48" s="24" t="s">
        <v>147</v>
      </c>
      <c r="B48" s="26" t="s">
        <v>88</v>
      </c>
      <c r="C48" s="105" t="s">
        <v>78</v>
      </c>
      <c r="D48" s="105"/>
      <c r="E48" s="105"/>
      <c r="F48" s="13"/>
      <c r="G48" s="13">
        <v>0</v>
      </c>
      <c r="H48" s="21">
        <v>94078.52626</v>
      </c>
      <c r="I48" s="13"/>
      <c r="J48" s="13"/>
      <c r="K48" s="13"/>
      <c r="L48" s="113">
        <v>0</v>
      </c>
      <c r="M48" s="113">
        <v>93955.22757</v>
      </c>
      <c r="N48" s="13"/>
      <c r="O48" s="13"/>
      <c r="P48" s="13"/>
      <c r="Q48" s="13">
        <v>0</v>
      </c>
      <c r="R48" s="13">
        <v>281457.48196</v>
      </c>
      <c r="S48" s="13"/>
      <c r="T48" s="13"/>
      <c r="U48" s="13" t="s">
        <v>196</v>
      </c>
      <c r="V48" s="13" t="s">
        <v>207</v>
      </c>
      <c r="W48" s="79"/>
      <c r="X48" s="79"/>
      <c r="Y48" s="79"/>
      <c r="AA48" s="79"/>
    </row>
    <row r="49" spans="1:30" s="87" customFormat="1" ht="51" customHeight="1">
      <c r="A49" s="119" t="s">
        <v>15</v>
      </c>
      <c r="B49" s="119"/>
      <c r="C49" s="119"/>
      <c r="D49" s="104">
        <v>2014</v>
      </c>
      <c r="E49" s="105" t="s">
        <v>20</v>
      </c>
      <c r="F49" s="15" t="e">
        <f>F13+#REF!+#REF!+#REF!</f>
        <v>#REF!</v>
      </c>
      <c r="G49" s="15">
        <f>G13+G43+G45</f>
        <v>1730000</v>
      </c>
      <c r="H49" s="15">
        <f>H13+H30+H43+H45</f>
        <v>2558107.19553</v>
      </c>
      <c r="I49" s="15">
        <f>I30+I13+I45</f>
        <v>12903.402770000002</v>
      </c>
      <c r="J49" s="15">
        <f>J30+J13+J45</f>
        <v>0</v>
      </c>
      <c r="K49" s="15" t="e">
        <f>K30+K13+K45</f>
        <v>#REF!</v>
      </c>
      <c r="L49" s="15">
        <f>L13+L30+L43+L45</f>
        <v>1730000</v>
      </c>
      <c r="M49" s="15">
        <f>M13+M30+M43+M45</f>
        <v>2208876.39201</v>
      </c>
      <c r="N49" s="15">
        <f>N30+N13+N45</f>
        <v>11836.47776</v>
      </c>
      <c r="O49" s="15">
        <f>O30+O13+O45</f>
        <v>0</v>
      </c>
      <c r="P49" s="15" t="e">
        <f>P30+P13+P45</f>
        <v>#REF!</v>
      </c>
      <c r="Q49" s="15">
        <f>Q13+Q30+Q43+Q45</f>
        <v>1820313.15136</v>
      </c>
      <c r="R49" s="15">
        <f>R13+R30+R43+R45</f>
        <v>2200297.2886900003</v>
      </c>
      <c r="S49" s="15">
        <f>S30+S13+S45</f>
        <v>11836.47776</v>
      </c>
      <c r="T49" s="15">
        <f>T30+T13+T45</f>
        <v>0</v>
      </c>
      <c r="U49" s="15"/>
      <c r="V49" s="15"/>
      <c r="W49" s="89"/>
      <c r="X49" s="89"/>
      <c r="Y49" s="89"/>
      <c r="AA49" s="89"/>
      <c r="AB49" s="90"/>
      <c r="AC49" s="90"/>
      <c r="AD49" s="90"/>
    </row>
    <row r="50" spans="1:30" s="4" customFormat="1" ht="28.5" customHeight="1">
      <c r="A50" s="115" t="s">
        <v>59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04"/>
      <c r="V50" s="29"/>
      <c r="W50" s="81"/>
      <c r="X50" s="81"/>
      <c r="Y50" s="81"/>
      <c r="AA50" s="81"/>
      <c r="AB50" s="22"/>
      <c r="AC50" s="22"/>
      <c r="AD50" s="22"/>
    </row>
    <row r="51" spans="1:30" s="87" customFormat="1" ht="50.25" customHeight="1">
      <c r="A51" s="19" t="s">
        <v>0</v>
      </c>
      <c r="B51" s="20" t="s">
        <v>34</v>
      </c>
      <c r="C51" s="19" t="s">
        <v>78</v>
      </c>
      <c r="D51" s="19" t="s">
        <v>17</v>
      </c>
      <c r="E51" s="19" t="s">
        <v>22</v>
      </c>
      <c r="F51" s="15">
        <f>G51+H51+I51+J51</f>
        <v>4540713.1271</v>
      </c>
      <c r="G51" s="15">
        <f aca="true" t="shared" si="2" ref="G51:T51">SUM(G52:G54)</f>
        <v>0</v>
      </c>
      <c r="H51" s="15">
        <f t="shared" si="2"/>
        <v>4540713.1271</v>
      </c>
      <c r="I51" s="15">
        <f t="shared" si="2"/>
        <v>0</v>
      </c>
      <c r="J51" s="15">
        <f t="shared" si="2"/>
        <v>0</v>
      </c>
      <c r="K51" s="15">
        <f t="shared" si="2"/>
        <v>4296046.76491</v>
      </c>
      <c r="L51" s="15">
        <f t="shared" si="2"/>
        <v>0</v>
      </c>
      <c r="M51" s="15">
        <f t="shared" si="2"/>
        <v>4296046.76491</v>
      </c>
      <c r="N51" s="15">
        <f t="shared" si="2"/>
        <v>0</v>
      </c>
      <c r="O51" s="15">
        <f t="shared" si="2"/>
        <v>0</v>
      </c>
      <c r="P51" s="15">
        <f t="shared" si="2"/>
        <v>0</v>
      </c>
      <c r="Q51" s="15">
        <f t="shared" si="2"/>
        <v>0</v>
      </c>
      <c r="R51" s="15">
        <f t="shared" si="2"/>
        <v>4332421.410069999</v>
      </c>
      <c r="S51" s="15">
        <f t="shared" si="2"/>
        <v>0</v>
      </c>
      <c r="T51" s="15">
        <f t="shared" si="2"/>
        <v>0</v>
      </c>
      <c r="U51" s="15" t="s">
        <v>256</v>
      </c>
      <c r="V51" s="15" t="s">
        <v>249</v>
      </c>
      <c r="W51" s="86"/>
      <c r="X51" s="86"/>
      <c r="Y51" s="86"/>
      <c r="AA51" s="86"/>
      <c r="AB51" s="90"/>
      <c r="AC51" s="90"/>
      <c r="AD51" s="90"/>
    </row>
    <row r="52" spans="1:30" s="4" customFormat="1" ht="36" customHeight="1">
      <c r="A52" s="105" t="s">
        <v>1</v>
      </c>
      <c r="B52" s="29" t="s">
        <v>36</v>
      </c>
      <c r="C52" s="105" t="s">
        <v>78</v>
      </c>
      <c r="D52" s="105" t="s">
        <v>17</v>
      </c>
      <c r="E52" s="105" t="s">
        <v>22</v>
      </c>
      <c r="F52" s="13">
        <f>G52+H52+I52+J52</f>
        <v>3470486.64806</v>
      </c>
      <c r="G52" s="13">
        <v>0</v>
      </c>
      <c r="H52" s="13">
        <v>3470486.64806</v>
      </c>
      <c r="I52" s="13"/>
      <c r="J52" s="13"/>
      <c r="K52" s="13">
        <f>L52+M52+N52+O52</f>
        <v>3462120.54826</v>
      </c>
      <c r="L52" s="13">
        <v>0</v>
      </c>
      <c r="M52" s="13">
        <v>3462120.54826</v>
      </c>
      <c r="N52" s="13"/>
      <c r="O52" s="13"/>
      <c r="P52" s="13"/>
      <c r="Q52" s="13">
        <v>0</v>
      </c>
      <c r="R52" s="13">
        <v>3457826.01838</v>
      </c>
      <c r="S52" s="13"/>
      <c r="T52" s="13"/>
      <c r="U52" s="13" t="s">
        <v>226</v>
      </c>
      <c r="V52" s="13" t="s">
        <v>207</v>
      </c>
      <c r="W52" s="79"/>
      <c r="X52" s="79"/>
      <c r="Y52" s="79"/>
      <c r="AA52" s="79"/>
      <c r="AB52" s="22"/>
      <c r="AC52" s="22"/>
      <c r="AD52" s="22"/>
    </row>
    <row r="53" spans="1:27" s="4" customFormat="1" ht="36.75" customHeight="1">
      <c r="A53" s="105" t="s">
        <v>2</v>
      </c>
      <c r="B53" s="29" t="s">
        <v>161</v>
      </c>
      <c r="C53" s="105" t="s">
        <v>78</v>
      </c>
      <c r="D53" s="105" t="s">
        <v>17</v>
      </c>
      <c r="E53" s="105" t="s">
        <v>22</v>
      </c>
      <c r="F53" s="13">
        <f>G53+H53+I53+J53</f>
        <v>451035.16833</v>
      </c>
      <c r="G53" s="13">
        <v>0</v>
      </c>
      <c r="H53" s="13">
        <v>451035.16833</v>
      </c>
      <c r="I53" s="13"/>
      <c r="J53" s="13"/>
      <c r="K53" s="13">
        <f>L53+M53+N53+O53</f>
        <v>341506.67053</v>
      </c>
      <c r="L53" s="13">
        <v>0</v>
      </c>
      <c r="M53" s="13">
        <v>341506.67053</v>
      </c>
      <c r="N53" s="13"/>
      <c r="O53" s="13"/>
      <c r="P53" s="13"/>
      <c r="Q53" s="13">
        <v>0</v>
      </c>
      <c r="R53" s="13">
        <v>382076.00628</v>
      </c>
      <c r="S53" s="13"/>
      <c r="T53" s="13"/>
      <c r="U53" s="13" t="s">
        <v>214</v>
      </c>
      <c r="V53" s="13" t="s">
        <v>206</v>
      </c>
      <c r="W53" s="79"/>
      <c r="X53" s="79"/>
      <c r="Y53" s="79"/>
      <c r="AA53" s="79"/>
    </row>
    <row r="54" spans="1:27" s="4" customFormat="1" ht="38.25" customHeight="1">
      <c r="A54" s="105" t="s">
        <v>3</v>
      </c>
      <c r="B54" s="29" t="s">
        <v>37</v>
      </c>
      <c r="C54" s="105" t="s">
        <v>78</v>
      </c>
      <c r="D54" s="105" t="s">
        <v>17</v>
      </c>
      <c r="E54" s="105" t="s">
        <v>22</v>
      </c>
      <c r="F54" s="13">
        <f>G54+H54+I54+J54</f>
        <v>619191.31071</v>
      </c>
      <c r="G54" s="13">
        <v>0</v>
      </c>
      <c r="H54" s="13">
        <v>619191.31071</v>
      </c>
      <c r="I54" s="13"/>
      <c r="J54" s="13"/>
      <c r="K54" s="13">
        <f>L54+M54+N54+O54</f>
        <v>492419.54612</v>
      </c>
      <c r="L54" s="13">
        <v>0</v>
      </c>
      <c r="M54" s="13">
        <v>492419.54612</v>
      </c>
      <c r="N54" s="13"/>
      <c r="O54" s="13"/>
      <c r="P54" s="13"/>
      <c r="Q54" s="13">
        <v>0</v>
      </c>
      <c r="R54" s="13">
        <v>492519.38541</v>
      </c>
      <c r="S54" s="13"/>
      <c r="T54" s="13"/>
      <c r="U54" s="13" t="s">
        <v>257</v>
      </c>
      <c r="V54" s="13" t="s">
        <v>206</v>
      </c>
      <c r="W54" s="79"/>
      <c r="X54" s="79"/>
      <c r="Y54" s="79"/>
      <c r="AA54" s="79"/>
    </row>
    <row r="55" spans="1:27" ht="39.75" customHeight="1">
      <c r="A55" s="19" t="s">
        <v>93</v>
      </c>
      <c r="B55" s="18" t="s">
        <v>105</v>
      </c>
      <c r="C55" s="19" t="s">
        <v>78</v>
      </c>
      <c r="D55" s="19"/>
      <c r="E55" s="19"/>
      <c r="F55" s="15"/>
      <c r="G55" s="15">
        <f>G56</f>
        <v>0</v>
      </c>
      <c r="H55" s="15">
        <f>H56</f>
        <v>2040464.53503</v>
      </c>
      <c r="I55" s="15">
        <f aca="true" t="shared" si="3" ref="I55:T55">I56</f>
        <v>0</v>
      </c>
      <c r="J55" s="15">
        <f t="shared" si="3"/>
        <v>0</v>
      </c>
      <c r="K55" s="15">
        <f t="shared" si="3"/>
        <v>0</v>
      </c>
      <c r="L55" s="15">
        <f>L56</f>
        <v>0</v>
      </c>
      <c r="M55" s="15">
        <f>M56</f>
        <v>2040464.53503</v>
      </c>
      <c r="N55" s="15">
        <f t="shared" si="3"/>
        <v>0</v>
      </c>
      <c r="O55" s="15">
        <f t="shared" si="3"/>
        <v>0</v>
      </c>
      <c r="P55" s="15">
        <f t="shared" si="3"/>
        <v>0</v>
      </c>
      <c r="Q55" s="15">
        <f>Q56</f>
        <v>0</v>
      </c>
      <c r="R55" s="15">
        <f>R56</f>
        <v>2040464.53503</v>
      </c>
      <c r="S55" s="15">
        <f t="shared" si="3"/>
        <v>0</v>
      </c>
      <c r="T55" s="15">
        <f t="shared" si="3"/>
        <v>0</v>
      </c>
      <c r="U55" s="15" t="s">
        <v>248</v>
      </c>
      <c r="V55" s="13" t="s">
        <v>207</v>
      </c>
      <c r="W55" s="79"/>
      <c r="X55" s="79"/>
      <c r="Y55" s="79"/>
      <c r="AA55" s="79"/>
    </row>
    <row r="56" spans="1:27" ht="43.5" customHeight="1">
      <c r="A56" s="105" t="s">
        <v>68</v>
      </c>
      <c r="B56" s="29" t="s">
        <v>37</v>
      </c>
      <c r="C56" s="105" t="s">
        <v>78</v>
      </c>
      <c r="D56" s="105"/>
      <c r="E56" s="105"/>
      <c r="F56" s="13"/>
      <c r="G56" s="13">
        <v>0</v>
      </c>
      <c r="H56" s="13">
        <v>2040464.53503</v>
      </c>
      <c r="I56" s="13"/>
      <c r="J56" s="13"/>
      <c r="K56" s="13"/>
      <c r="L56" s="13">
        <v>0</v>
      </c>
      <c r="M56" s="13">
        <v>2040464.53503</v>
      </c>
      <c r="N56" s="13">
        <v>0</v>
      </c>
      <c r="O56" s="13">
        <v>0</v>
      </c>
      <c r="P56" s="13">
        <v>0</v>
      </c>
      <c r="Q56" s="13">
        <v>0</v>
      </c>
      <c r="R56" s="13">
        <v>2040464.53503</v>
      </c>
      <c r="S56" s="13"/>
      <c r="T56" s="13"/>
      <c r="U56" s="13" t="s">
        <v>248</v>
      </c>
      <c r="V56" s="13" t="s">
        <v>207</v>
      </c>
      <c r="W56" s="79"/>
      <c r="X56" s="79"/>
      <c r="Y56" s="79"/>
      <c r="AA56" s="79"/>
    </row>
    <row r="57" spans="1:27" s="1" customFormat="1" ht="62.25" customHeight="1">
      <c r="A57" s="19" t="s">
        <v>87</v>
      </c>
      <c r="B57" s="20" t="s">
        <v>99</v>
      </c>
      <c r="C57" s="19" t="s">
        <v>79</v>
      </c>
      <c r="D57" s="19" t="s">
        <v>17</v>
      </c>
      <c r="E57" s="19" t="s">
        <v>22</v>
      </c>
      <c r="F57" s="48">
        <f>G57+H57+I57+J57</f>
        <v>1530886.2318</v>
      </c>
      <c r="G57" s="15">
        <f>G59+G58</f>
        <v>0</v>
      </c>
      <c r="H57" s="15">
        <f>H59+H58</f>
        <v>1272009.0318</v>
      </c>
      <c r="I57" s="15">
        <f>SUM(I58:I59)</f>
        <v>258877.2</v>
      </c>
      <c r="J57" s="15">
        <f aca="true" t="shared" si="4" ref="J57:T57">SUM(J58:J59)</f>
        <v>0</v>
      </c>
      <c r="K57" s="15">
        <f t="shared" si="4"/>
        <v>0</v>
      </c>
      <c r="L57" s="15">
        <f>L59+L58</f>
        <v>0</v>
      </c>
      <c r="M57" s="15">
        <f>M59+M58</f>
        <v>1175168.35991</v>
      </c>
      <c r="N57" s="15">
        <f t="shared" si="4"/>
        <v>227072.25763999997</v>
      </c>
      <c r="O57" s="15">
        <f t="shared" si="4"/>
        <v>0</v>
      </c>
      <c r="P57" s="15">
        <f t="shared" si="4"/>
        <v>0</v>
      </c>
      <c r="Q57" s="15">
        <f>Q59+Q58</f>
        <v>0</v>
      </c>
      <c r="R57" s="15">
        <f>R59+R58</f>
        <v>1175168.35991</v>
      </c>
      <c r="S57" s="15">
        <f t="shared" si="4"/>
        <v>227072.25764</v>
      </c>
      <c r="T57" s="15">
        <f t="shared" si="4"/>
        <v>0</v>
      </c>
      <c r="U57" s="15" t="s">
        <v>227</v>
      </c>
      <c r="V57" s="13" t="s">
        <v>207</v>
      </c>
      <c r="W57" s="79"/>
      <c r="X57" s="79"/>
      <c r="Y57" s="79"/>
      <c r="AA57" s="79"/>
    </row>
    <row r="58" spans="1:27" s="1" customFormat="1" ht="36.75" customHeight="1">
      <c r="A58" s="105" t="s">
        <v>23</v>
      </c>
      <c r="B58" s="29" t="s">
        <v>73</v>
      </c>
      <c r="C58" s="105" t="s">
        <v>79</v>
      </c>
      <c r="D58" s="105" t="s">
        <v>17</v>
      </c>
      <c r="E58" s="105" t="s">
        <v>19</v>
      </c>
      <c r="F58" s="14">
        <f>G58+H58+I58+J58</f>
        <v>907288.3999999999</v>
      </c>
      <c r="G58" s="14">
        <v>0</v>
      </c>
      <c r="H58" s="13">
        <v>720855.7</v>
      </c>
      <c r="I58" s="13">
        <v>186432.7</v>
      </c>
      <c r="J58" s="13"/>
      <c r="K58" s="13"/>
      <c r="L58" s="13">
        <v>0</v>
      </c>
      <c r="M58" s="13">
        <v>654667.08874</v>
      </c>
      <c r="N58" s="13">
        <v>168059.98470999996</v>
      </c>
      <c r="O58" s="13"/>
      <c r="P58" s="13"/>
      <c r="Q58" s="13">
        <v>0</v>
      </c>
      <c r="R58" s="13">
        <v>654667.08874</v>
      </c>
      <c r="S58" s="13">
        <v>168059.98471</v>
      </c>
      <c r="T58" s="14"/>
      <c r="U58" s="14" t="s">
        <v>228</v>
      </c>
      <c r="V58" s="13" t="s">
        <v>207</v>
      </c>
      <c r="W58" s="79"/>
      <c r="X58" s="79"/>
      <c r="Y58" s="79"/>
      <c r="AA58" s="79"/>
    </row>
    <row r="59" spans="1:27" s="4" customFormat="1" ht="45.75" customHeight="1">
      <c r="A59" s="105" t="s">
        <v>24</v>
      </c>
      <c r="B59" s="29" t="s">
        <v>25</v>
      </c>
      <c r="C59" s="105" t="s">
        <v>79</v>
      </c>
      <c r="D59" s="105" t="s">
        <v>17</v>
      </c>
      <c r="E59" s="105" t="s">
        <v>22</v>
      </c>
      <c r="F59" s="13">
        <f>G59+H59+I59+J59</f>
        <v>623597.8318</v>
      </c>
      <c r="G59" s="13">
        <v>0</v>
      </c>
      <c r="H59" s="13">
        <v>551153.3318</v>
      </c>
      <c r="I59" s="13">
        <v>72444.5</v>
      </c>
      <c r="J59" s="13"/>
      <c r="K59" s="13"/>
      <c r="L59" s="13">
        <v>0</v>
      </c>
      <c r="M59" s="13">
        <v>520501.27117</v>
      </c>
      <c r="N59" s="13">
        <v>59012.27293</v>
      </c>
      <c r="O59" s="13"/>
      <c r="P59" s="13"/>
      <c r="Q59" s="13">
        <v>0</v>
      </c>
      <c r="R59" s="13">
        <v>520501.27117</v>
      </c>
      <c r="S59" s="13">
        <v>59012.27293</v>
      </c>
      <c r="T59" s="13"/>
      <c r="U59" s="13" t="s">
        <v>229</v>
      </c>
      <c r="V59" s="13" t="s">
        <v>207</v>
      </c>
      <c r="W59" s="79"/>
      <c r="X59" s="79"/>
      <c r="Y59" s="79"/>
      <c r="AA59" s="79"/>
    </row>
    <row r="60" spans="1:27" s="4" customFormat="1" ht="69" customHeight="1">
      <c r="A60" s="19" t="s">
        <v>94</v>
      </c>
      <c r="B60" s="20" t="s">
        <v>38</v>
      </c>
      <c r="C60" s="19" t="s">
        <v>78</v>
      </c>
      <c r="D60" s="17">
        <v>2014</v>
      </c>
      <c r="E60" s="19" t="s">
        <v>20</v>
      </c>
      <c r="F60" s="15">
        <f aca="true" t="shared" si="5" ref="F60:T60">SUM(F61:F63)</f>
        <v>211984</v>
      </c>
      <c r="G60" s="15">
        <f>SUM(G61:G64)</f>
        <v>0</v>
      </c>
      <c r="H60" s="15">
        <f>SUM(H61:H64)</f>
        <v>879303.6497699999</v>
      </c>
      <c r="I60" s="15">
        <f t="shared" si="5"/>
        <v>0</v>
      </c>
      <c r="J60" s="15">
        <f t="shared" si="5"/>
        <v>0</v>
      </c>
      <c r="K60" s="15">
        <f t="shared" si="5"/>
        <v>0</v>
      </c>
      <c r="L60" s="15">
        <f t="shared" si="5"/>
        <v>0</v>
      </c>
      <c r="M60" s="15">
        <f>SUM(M61:M64)</f>
        <v>802823.7812199999</v>
      </c>
      <c r="N60" s="15">
        <f t="shared" si="5"/>
        <v>0</v>
      </c>
      <c r="O60" s="15">
        <f t="shared" si="5"/>
        <v>0</v>
      </c>
      <c r="P60" s="15">
        <f t="shared" si="5"/>
        <v>0</v>
      </c>
      <c r="Q60" s="15">
        <f t="shared" si="5"/>
        <v>0</v>
      </c>
      <c r="R60" s="15">
        <f>SUM(R61:R64)</f>
        <v>799458.40972</v>
      </c>
      <c r="S60" s="15">
        <f t="shared" si="5"/>
        <v>0</v>
      </c>
      <c r="T60" s="15">
        <f t="shared" si="5"/>
        <v>0</v>
      </c>
      <c r="U60" s="15" t="s">
        <v>216</v>
      </c>
      <c r="V60" s="15" t="s">
        <v>230</v>
      </c>
      <c r="W60" s="79"/>
      <c r="X60" s="79"/>
      <c r="Y60" s="79"/>
      <c r="AA60" s="79"/>
    </row>
    <row r="61" spans="1:27" s="5" customFormat="1" ht="35.25" customHeight="1">
      <c r="A61" s="105" t="s">
        <v>95</v>
      </c>
      <c r="B61" s="29" t="s">
        <v>39</v>
      </c>
      <c r="C61" s="105" t="s">
        <v>78</v>
      </c>
      <c r="D61" s="18"/>
      <c r="E61" s="18"/>
      <c r="F61" s="13">
        <v>109489.2</v>
      </c>
      <c r="G61" s="17">
        <v>0</v>
      </c>
      <c r="H61" s="13">
        <v>634107.91018</v>
      </c>
      <c r="I61" s="18"/>
      <c r="J61" s="18"/>
      <c r="K61" s="13"/>
      <c r="L61" s="17">
        <v>0</v>
      </c>
      <c r="M61" s="13">
        <v>612627.45176</v>
      </c>
      <c r="N61" s="18"/>
      <c r="O61" s="18"/>
      <c r="P61" s="13"/>
      <c r="Q61" s="17">
        <v>0</v>
      </c>
      <c r="R61" s="13">
        <v>609262.08026</v>
      </c>
      <c r="S61" s="18"/>
      <c r="T61" s="18"/>
      <c r="U61" s="104"/>
      <c r="V61" s="13" t="s">
        <v>207</v>
      </c>
      <c r="W61" s="79"/>
      <c r="X61" s="79"/>
      <c r="Y61" s="79"/>
      <c r="AA61" s="79"/>
    </row>
    <row r="62" spans="1:27" s="5" customFormat="1" ht="51.75" customHeight="1">
      <c r="A62" s="105" t="s">
        <v>97</v>
      </c>
      <c r="B62" s="29" t="s">
        <v>110</v>
      </c>
      <c r="C62" s="105" t="s">
        <v>78</v>
      </c>
      <c r="D62" s="18"/>
      <c r="E62" s="18"/>
      <c r="F62" s="13"/>
      <c r="G62" s="17">
        <v>0</v>
      </c>
      <c r="H62" s="13">
        <v>146607.51612</v>
      </c>
      <c r="I62" s="18"/>
      <c r="J62" s="18"/>
      <c r="K62" s="13"/>
      <c r="L62" s="17">
        <v>0</v>
      </c>
      <c r="M62" s="13">
        <v>146607.51612</v>
      </c>
      <c r="N62" s="18"/>
      <c r="O62" s="18"/>
      <c r="P62" s="13"/>
      <c r="Q62" s="17">
        <v>0</v>
      </c>
      <c r="R62" s="13">
        <v>146607.51612</v>
      </c>
      <c r="S62" s="18"/>
      <c r="T62" s="18"/>
      <c r="U62" s="18"/>
      <c r="V62" s="13" t="s">
        <v>207</v>
      </c>
      <c r="W62" s="79"/>
      <c r="X62" s="79"/>
      <c r="Y62" s="79"/>
      <c r="AA62" s="79"/>
    </row>
    <row r="63" spans="1:27" ht="48" customHeight="1">
      <c r="A63" s="105" t="s">
        <v>96</v>
      </c>
      <c r="B63" s="29" t="s">
        <v>149</v>
      </c>
      <c r="C63" s="105" t="s">
        <v>78</v>
      </c>
      <c r="D63" s="105" t="s">
        <v>17</v>
      </c>
      <c r="E63" s="105" t="s">
        <v>22</v>
      </c>
      <c r="F63" s="13">
        <v>102494.8</v>
      </c>
      <c r="G63" s="13">
        <v>0</v>
      </c>
      <c r="H63" s="13">
        <v>11319.32912</v>
      </c>
      <c r="I63" s="13"/>
      <c r="J63" s="13"/>
      <c r="K63" s="13"/>
      <c r="L63" s="13">
        <v>0</v>
      </c>
      <c r="M63" s="13">
        <v>11316.32928</v>
      </c>
      <c r="N63" s="13"/>
      <c r="O63" s="13"/>
      <c r="P63" s="13"/>
      <c r="Q63" s="13">
        <v>0</v>
      </c>
      <c r="R63" s="13">
        <v>11316.32928</v>
      </c>
      <c r="S63" s="13"/>
      <c r="T63" s="13"/>
      <c r="U63" s="13" t="s">
        <v>213</v>
      </c>
      <c r="V63" s="13" t="s">
        <v>207</v>
      </c>
      <c r="W63" s="79"/>
      <c r="X63" s="79"/>
      <c r="Y63" s="79"/>
      <c r="AA63" s="79"/>
    </row>
    <row r="64" spans="1:27" ht="48" customHeight="1">
      <c r="A64" s="105" t="s">
        <v>148</v>
      </c>
      <c r="B64" s="49" t="s">
        <v>40</v>
      </c>
      <c r="C64" s="105" t="s">
        <v>78</v>
      </c>
      <c r="D64" s="105"/>
      <c r="E64" s="105"/>
      <c r="F64" s="13"/>
      <c r="G64" s="13">
        <v>0</v>
      </c>
      <c r="H64" s="13">
        <v>87268.89435</v>
      </c>
      <c r="I64" s="13"/>
      <c r="J64" s="13"/>
      <c r="K64" s="13"/>
      <c r="L64" s="13">
        <v>0</v>
      </c>
      <c r="M64" s="13">
        <v>32272.48406</v>
      </c>
      <c r="N64" s="13"/>
      <c r="O64" s="13"/>
      <c r="P64" s="13"/>
      <c r="Q64" s="13">
        <v>0</v>
      </c>
      <c r="R64" s="13">
        <v>32272.48406</v>
      </c>
      <c r="S64" s="13"/>
      <c r="T64" s="13"/>
      <c r="U64" s="13" t="s">
        <v>245</v>
      </c>
      <c r="V64" s="13" t="s">
        <v>206</v>
      </c>
      <c r="W64" s="79"/>
      <c r="X64" s="79"/>
      <c r="Y64" s="79"/>
      <c r="AA64" s="79"/>
    </row>
    <row r="65" spans="1:27" ht="61.5" customHeight="1">
      <c r="A65" s="19" t="s">
        <v>109</v>
      </c>
      <c r="B65" s="18" t="s">
        <v>127</v>
      </c>
      <c r="C65" s="19" t="s">
        <v>78</v>
      </c>
      <c r="D65" s="19"/>
      <c r="E65" s="19"/>
      <c r="F65" s="15"/>
      <c r="G65" s="15">
        <f>G66+G67+G68</f>
        <v>0</v>
      </c>
      <c r="H65" s="15">
        <f>H66+H67+H68</f>
        <v>3480.7</v>
      </c>
      <c r="I65" s="15">
        <f aca="true" t="shared" si="6" ref="I65:T65">I66</f>
        <v>0</v>
      </c>
      <c r="J65" s="15">
        <f t="shared" si="6"/>
        <v>0</v>
      </c>
      <c r="K65" s="15">
        <f t="shared" si="6"/>
        <v>0</v>
      </c>
      <c r="L65" s="15">
        <f>L66+L67+L68</f>
        <v>0</v>
      </c>
      <c r="M65" s="15">
        <f>M66+M67+M68</f>
        <v>3467.7</v>
      </c>
      <c r="N65" s="15">
        <f t="shared" si="6"/>
        <v>0</v>
      </c>
      <c r="O65" s="15">
        <f t="shared" si="6"/>
        <v>0</v>
      </c>
      <c r="P65" s="15">
        <f t="shared" si="6"/>
        <v>0</v>
      </c>
      <c r="Q65" s="15">
        <f>Q66+Q67+Q68</f>
        <v>0</v>
      </c>
      <c r="R65" s="15">
        <f>R66+R67+R68</f>
        <v>3467.7</v>
      </c>
      <c r="S65" s="15">
        <f t="shared" si="6"/>
        <v>0</v>
      </c>
      <c r="T65" s="15">
        <f t="shared" si="6"/>
        <v>0</v>
      </c>
      <c r="U65" s="15" t="s">
        <v>226</v>
      </c>
      <c r="V65" s="13" t="s">
        <v>207</v>
      </c>
      <c r="W65" s="79"/>
      <c r="X65" s="79"/>
      <c r="Y65" s="79"/>
      <c r="AA65" s="79"/>
    </row>
    <row r="66" spans="1:27" ht="45" customHeight="1">
      <c r="A66" s="105" t="s">
        <v>107</v>
      </c>
      <c r="B66" s="29" t="s">
        <v>128</v>
      </c>
      <c r="C66" s="105" t="s">
        <v>78</v>
      </c>
      <c r="D66" s="105"/>
      <c r="E66" s="105"/>
      <c r="F66" s="13"/>
      <c r="G66" s="13">
        <v>0</v>
      </c>
      <c r="H66" s="13">
        <v>3480.7</v>
      </c>
      <c r="I66" s="13"/>
      <c r="J66" s="13"/>
      <c r="K66" s="13"/>
      <c r="L66" s="13">
        <v>0</v>
      </c>
      <c r="M66" s="13">
        <v>3467.7</v>
      </c>
      <c r="N66" s="13"/>
      <c r="O66" s="13"/>
      <c r="P66" s="13"/>
      <c r="Q66" s="13">
        <v>0</v>
      </c>
      <c r="R66" s="13">
        <v>3467.7</v>
      </c>
      <c r="S66" s="13"/>
      <c r="T66" s="13"/>
      <c r="U66" s="13"/>
      <c r="V66" s="13" t="s">
        <v>207</v>
      </c>
      <c r="W66" s="79"/>
      <c r="X66" s="79"/>
      <c r="Y66" s="79"/>
      <c r="AA66" s="79"/>
    </row>
    <row r="67" spans="1:27" ht="48" customHeight="1">
      <c r="A67" s="105" t="s">
        <v>150</v>
      </c>
      <c r="B67" s="29" t="s">
        <v>152</v>
      </c>
      <c r="C67" s="105" t="s">
        <v>78</v>
      </c>
      <c r="D67" s="105"/>
      <c r="E67" s="105"/>
      <c r="F67" s="13"/>
      <c r="G67" s="13">
        <v>0</v>
      </c>
      <c r="H67" s="13">
        <v>0</v>
      </c>
      <c r="I67" s="13"/>
      <c r="J67" s="13"/>
      <c r="K67" s="13"/>
      <c r="L67" s="13">
        <v>0</v>
      </c>
      <c r="M67" s="13">
        <v>0</v>
      </c>
      <c r="N67" s="13"/>
      <c r="O67" s="13"/>
      <c r="P67" s="13"/>
      <c r="Q67" s="13">
        <v>0</v>
      </c>
      <c r="R67" s="13">
        <v>0</v>
      </c>
      <c r="S67" s="13"/>
      <c r="T67" s="13"/>
      <c r="U67" s="13"/>
      <c r="V67" s="13"/>
      <c r="W67" s="79"/>
      <c r="X67" s="79"/>
      <c r="Y67" s="79"/>
      <c r="AA67" s="79"/>
    </row>
    <row r="68" spans="1:27" ht="51.75" customHeight="1">
      <c r="A68" s="105" t="s">
        <v>151</v>
      </c>
      <c r="B68" s="29" t="s">
        <v>153</v>
      </c>
      <c r="C68" s="105" t="s">
        <v>78</v>
      </c>
      <c r="D68" s="105"/>
      <c r="E68" s="105"/>
      <c r="F68" s="13"/>
      <c r="G68" s="13">
        <v>0</v>
      </c>
      <c r="H68" s="13">
        <v>0</v>
      </c>
      <c r="I68" s="13"/>
      <c r="J68" s="13"/>
      <c r="K68" s="13"/>
      <c r="L68" s="13">
        <v>0</v>
      </c>
      <c r="M68" s="13">
        <v>0</v>
      </c>
      <c r="N68" s="13"/>
      <c r="O68" s="13"/>
      <c r="P68" s="13"/>
      <c r="Q68" s="13">
        <v>0</v>
      </c>
      <c r="R68" s="13">
        <v>0</v>
      </c>
      <c r="S68" s="13"/>
      <c r="T68" s="13"/>
      <c r="U68" s="13"/>
      <c r="V68" s="13"/>
      <c r="W68" s="79"/>
      <c r="X68" s="79"/>
      <c r="Y68" s="79"/>
      <c r="AA68" s="79"/>
    </row>
    <row r="69" spans="1:27" s="5" customFormat="1" ht="55.5" customHeight="1">
      <c r="A69" s="119" t="s">
        <v>82</v>
      </c>
      <c r="B69" s="119"/>
      <c r="C69" s="119"/>
      <c r="D69" s="104">
        <v>2014</v>
      </c>
      <c r="E69" s="105" t="s">
        <v>20</v>
      </c>
      <c r="F69" s="15">
        <f>G69+H69+I69+J69</f>
        <v>8994848.243699998</v>
      </c>
      <c r="G69" s="15">
        <f aca="true" t="shared" si="7" ref="G69:T69">G60+G57+G55+G51+G65</f>
        <v>0</v>
      </c>
      <c r="H69" s="15">
        <f t="shared" si="7"/>
        <v>8735971.043699998</v>
      </c>
      <c r="I69" s="15">
        <f t="shared" si="7"/>
        <v>258877.2</v>
      </c>
      <c r="J69" s="15">
        <f t="shared" si="7"/>
        <v>0</v>
      </c>
      <c r="K69" s="15">
        <f t="shared" si="7"/>
        <v>4296046.76491</v>
      </c>
      <c r="L69" s="15">
        <f t="shared" si="7"/>
        <v>0</v>
      </c>
      <c r="M69" s="15">
        <f t="shared" si="7"/>
        <v>8317971.14107</v>
      </c>
      <c r="N69" s="15">
        <f t="shared" si="7"/>
        <v>227072.25763999997</v>
      </c>
      <c r="O69" s="15">
        <f t="shared" si="7"/>
        <v>0</v>
      </c>
      <c r="P69" s="15">
        <f t="shared" si="7"/>
        <v>0</v>
      </c>
      <c r="Q69" s="15">
        <f t="shared" si="7"/>
        <v>0</v>
      </c>
      <c r="R69" s="15">
        <f t="shared" si="7"/>
        <v>8350980.414729999</v>
      </c>
      <c r="S69" s="15">
        <f t="shared" si="7"/>
        <v>227072.25764</v>
      </c>
      <c r="T69" s="15">
        <f t="shared" si="7"/>
        <v>0</v>
      </c>
      <c r="U69" s="15"/>
      <c r="V69" s="15"/>
      <c r="W69" s="80"/>
      <c r="X69" s="80"/>
      <c r="Y69" s="80"/>
      <c r="AA69" s="80"/>
    </row>
    <row r="70" spans="1:27" s="5" customFormat="1" ht="39" customHeight="1">
      <c r="A70" s="115" t="s">
        <v>80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04"/>
      <c r="V70" s="50"/>
      <c r="W70" s="82"/>
      <c r="X70" s="82"/>
      <c r="Y70" s="82"/>
      <c r="AA70" s="82"/>
    </row>
    <row r="71" spans="1:27" s="5" customFormat="1" ht="63" customHeight="1">
      <c r="A71" s="19" t="s">
        <v>0</v>
      </c>
      <c r="B71" s="18" t="s">
        <v>41</v>
      </c>
      <c r="C71" s="19" t="s">
        <v>217</v>
      </c>
      <c r="D71" s="19" t="s">
        <v>19</v>
      </c>
      <c r="E71" s="19" t="s">
        <v>22</v>
      </c>
      <c r="F71" s="15">
        <f>SUM(F72:F74)</f>
        <v>5283.8</v>
      </c>
      <c r="G71" s="15">
        <f>SUM(G72:G74)</f>
        <v>0</v>
      </c>
      <c r="H71" s="15">
        <f>SUM(H72:H74)</f>
        <v>2403.918</v>
      </c>
      <c r="I71" s="15">
        <f aca="true" t="shared" si="8" ref="I71:T71">SUM(I72:I74)</f>
        <v>0</v>
      </c>
      <c r="J71" s="15">
        <f t="shared" si="8"/>
        <v>0</v>
      </c>
      <c r="K71" s="15">
        <f t="shared" si="8"/>
        <v>2403.918</v>
      </c>
      <c r="L71" s="15">
        <f t="shared" si="8"/>
        <v>0</v>
      </c>
      <c r="M71" s="15">
        <f t="shared" si="8"/>
        <v>2403.918</v>
      </c>
      <c r="N71" s="15">
        <f t="shared" si="8"/>
        <v>0</v>
      </c>
      <c r="O71" s="15">
        <f t="shared" si="8"/>
        <v>0</v>
      </c>
      <c r="P71" s="15">
        <f t="shared" si="8"/>
        <v>0</v>
      </c>
      <c r="Q71" s="15">
        <f t="shared" si="8"/>
        <v>0</v>
      </c>
      <c r="R71" s="15">
        <f t="shared" si="8"/>
        <v>2403.918</v>
      </c>
      <c r="S71" s="15">
        <f t="shared" si="8"/>
        <v>0</v>
      </c>
      <c r="T71" s="15">
        <f t="shared" si="8"/>
        <v>0</v>
      </c>
      <c r="U71" s="15"/>
      <c r="V71" s="13" t="s">
        <v>207</v>
      </c>
      <c r="W71" s="79"/>
      <c r="X71" s="79"/>
      <c r="Y71" s="79"/>
      <c r="AA71" s="79"/>
    </row>
    <row r="72" spans="1:27" s="5" customFormat="1" ht="57" customHeight="1">
      <c r="A72" s="105" t="s">
        <v>1</v>
      </c>
      <c r="B72" s="29" t="s">
        <v>43</v>
      </c>
      <c r="C72" s="105" t="s">
        <v>217</v>
      </c>
      <c r="D72" s="105"/>
      <c r="E72" s="105"/>
      <c r="F72" s="13">
        <v>435</v>
      </c>
      <c r="G72" s="15">
        <v>0</v>
      </c>
      <c r="H72" s="13">
        <v>0</v>
      </c>
      <c r="I72" s="13"/>
      <c r="J72" s="13"/>
      <c r="K72" s="13">
        <f>M72</f>
        <v>0</v>
      </c>
      <c r="L72" s="13">
        <v>0</v>
      </c>
      <c r="M72" s="13">
        <v>0</v>
      </c>
      <c r="N72" s="13"/>
      <c r="O72" s="13"/>
      <c r="P72" s="13"/>
      <c r="Q72" s="13">
        <v>0</v>
      </c>
      <c r="R72" s="13">
        <v>0</v>
      </c>
      <c r="S72" s="13"/>
      <c r="T72" s="13"/>
      <c r="U72" s="13" t="s">
        <v>218</v>
      </c>
      <c r="V72" s="13" t="s">
        <v>207</v>
      </c>
      <c r="W72" s="79"/>
      <c r="X72" s="79"/>
      <c r="Y72" s="79"/>
      <c r="AA72" s="79"/>
    </row>
    <row r="73" spans="1:27" s="5" customFormat="1" ht="61.5" customHeight="1">
      <c r="A73" s="105" t="s">
        <v>2</v>
      </c>
      <c r="B73" s="29" t="s">
        <v>45</v>
      </c>
      <c r="C73" s="105" t="s">
        <v>217</v>
      </c>
      <c r="D73" s="105"/>
      <c r="E73" s="105"/>
      <c r="F73" s="13">
        <v>3357.8</v>
      </c>
      <c r="G73" s="15">
        <v>0</v>
      </c>
      <c r="H73" s="13">
        <v>0</v>
      </c>
      <c r="I73" s="13"/>
      <c r="J73" s="13"/>
      <c r="K73" s="13">
        <f>M73</f>
        <v>0</v>
      </c>
      <c r="L73" s="13">
        <v>0</v>
      </c>
      <c r="M73" s="13">
        <v>0</v>
      </c>
      <c r="N73" s="13"/>
      <c r="O73" s="13"/>
      <c r="P73" s="13"/>
      <c r="Q73" s="13">
        <v>0</v>
      </c>
      <c r="R73" s="13">
        <v>0</v>
      </c>
      <c r="S73" s="13"/>
      <c r="T73" s="13"/>
      <c r="U73" s="13" t="s">
        <v>219</v>
      </c>
      <c r="V73" s="13" t="s">
        <v>207</v>
      </c>
      <c r="W73" s="79"/>
      <c r="X73" s="79"/>
      <c r="Y73" s="79"/>
      <c r="AA73" s="79"/>
    </row>
    <row r="74" spans="1:27" s="5" customFormat="1" ht="63.75" customHeight="1">
      <c r="A74" s="105" t="s">
        <v>3</v>
      </c>
      <c r="B74" s="29" t="s">
        <v>44</v>
      </c>
      <c r="C74" s="105" t="s">
        <v>217</v>
      </c>
      <c r="D74" s="105"/>
      <c r="E74" s="105"/>
      <c r="F74" s="13">
        <v>1491</v>
      </c>
      <c r="G74" s="15">
        <v>0</v>
      </c>
      <c r="H74" s="13">
        <v>2403.918</v>
      </c>
      <c r="I74" s="13"/>
      <c r="J74" s="13"/>
      <c r="K74" s="13">
        <f>M74</f>
        <v>2403.918</v>
      </c>
      <c r="L74" s="13">
        <v>0</v>
      </c>
      <c r="M74" s="13">
        <v>2403.918</v>
      </c>
      <c r="N74" s="13"/>
      <c r="O74" s="13"/>
      <c r="P74" s="13"/>
      <c r="Q74" s="13">
        <v>0</v>
      </c>
      <c r="R74" s="13">
        <v>2403.918</v>
      </c>
      <c r="S74" s="13"/>
      <c r="T74" s="13"/>
      <c r="U74" s="13" t="s">
        <v>220</v>
      </c>
      <c r="V74" s="13" t="s">
        <v>207</v>
      </c>
      <c r="W74" s="79"/>
      <c r="X74" s="79"/>
      <c r="Y74" s="79"/>
      <c r="AA74" s="79"/>
    </row>
    <row r="75" spans="1:27" s="5" customFormat="1" ht="50.25" customHeight="1">
      <c r="A75" s="19" t="s">
        <v>4</v>
      </c>
      <c r="B75" s="18" t="s">
        <v>42</v>
      </c>
      <c r="C75" s="19" t="s">
        <v>78</v>
      </c>
      <c r="D75" s="19" t="s">
        <v>19</v>
      </c>
      <c r="E75" s="19" t="s">
        <v>22</v>
      </c>
      <c r="F75" s="15">
        <f>H75</f>
        <v>1823052.35146</v>
      </c>
      <c r="G75" s="15">
        <f>G76+G76</f>
        <v>0</v>
      </c>
      <c r="H75" s="15">
        <f>H76+H77</f>
        <v>1823052.35146</v>
      </c>
      <c r="I75" s="15">
        <f aca="true" t="shared" si="9" ref="I75:T75">I76</f>
        <v>0</v>
      </c>
      <c r="J75" s="15">
        <f t="shared" si="9"/>
        <v>0</v>
      </c>
      <c r="K75" s="15">
        <f t="shared" si="9"/>
        <v>1142493.70873</v>
      </c>
      <c r="L75" s="15">
        <f>L76+L77</f>
        <v>0</v>
      </c>
      <c r="M75" s="15">
        <f>M76+M77</f>
        <v>1666955.5839200001</v>
      </c>
      <c r="N75" s="15">
        <f t="shared" si="9"/>
        <v>0</v>
      </c>
      <c r="O75" s="15">
        <f t="shared" si="9"/>
        <v>0</v>
      </c>
      <c r="P75" s="15">
        <f t="shared" si="9"/>
        <v>0</v>
      </c>
      <c r="Q75" s="15">
        <f>Q76+Q77</f>
        <v>0</v>
      </c>
      <c r="R75" s="15">
        <f>R76+R77</f>
        <v>1592860.8551399999</v>
      </c>
      <c r="S75" s="15">
        <f t="shared" si="9"/>
        <v>0</v>
      </c>
      <c r="T75" s="15">
        <f t="shared" si="9"/>
        <v>0</v>
      </c>
      <c r="U75" s="15"/>
      <c r="V75" s="15" t="s">
        <v>243</v>
      </c>
      <c r="W75" s="79"/>
      <c r="X75" s="79"/>
      <c r="Y75" s="79"/>
      <c r="AA75" s="79"/>
    </row>
    <row r="76" spans="1:27" s="5" customFormat="1" ht="83.25" customHeight="1">
      <c r="A76" s="105" t="s">
        <v>35</v>
      </c>
      <c r="B76" s="29" t="s">
        <v>154</v>
      </c>
      <c r="C76" s="105"/>
      <c r="D76" s="105" t="s">
        <v>19</v>
      </c>
      <c r="E76" s="105" t="s">
        <v>22</v>
      </c>
      <c r="F76" s="15">
        <f>H76</f>
        <v>1294842.66002</v>
      </c>
      <c r="G76" s="15">
        <v>0</v>
      </c>
      <c r="H76" s="13">
        <v>1294842.66002</v>
      </c>
      <c r="I76" s="15"/>
      <c r="J76" s="15"/>
      <c r="K76" s="15">
        <f>M76</f>
        <v>1142493.70873</v>
      </c>
      <c r="L76" s="15">
        <v>0</v>
      </c>
      <c r="M76" s="13">
        <v>1142493.70873</v>
      </c>
      <c r="N76" s="15"/>
      <c r="O76" s="15"/>
      <c r="P76" s="15"/>
      <c r="Q76" s="15">
        <v>0</v>
      </c>
      <c r="R76" s="13">
        <v>1142680.46208</v>
      </c>
      <c r="S76" s="15"/>
      <c r="T76" s="15"/>
      <c r="U76" s="15"/>
      <c r="V76" s="13" t="s">
        <v>242</v>
      </c>
      <c r="W76" s="79"/>
      <c r="X76" s="79"/>
      <c r="Y76" s="79"/>
      <c r="AA76" s="79"/>
    </row>
    <row r="77" spans="1:27" s="5" customFormat="1" ht="93" customHeight="1">
      <c r="A77" s="105" t="s">
        <v>69</v>
      </c>
      <c r="B77" s="29" t="s">
        <v>155</v>
      </c>
      <c r="C77" s="105"/>
      <c r="D77" s="105"/>
      <c r="E77" s="105"/>
      <c r="F77" s="15"/>
      <c r="G77" s="15">
        <v>0</v>
      </c>
      <c r="H77" s="13">
        <v>528209.69144</v>
      </c>
      <c r="I77" s="15"/>
      <c r="J77" s="15"/>
      <c r="K77" s="15"/>
      <c r="L77" s="15">
        <v>0</v>
      </c>
      <c r="M77" s="13">
        <v>524461.87519</v>
      </c>
      <c r="N77" s="15"/>
      <c r="O77" s="15"/>
      <c r="P77" s="15"/>
      <c r="Q77" s="15">
        <v>0</v>
      </c>
      <c r="R77" s="13">
        <v>450180.39306</v>
      </c>
      <c r="S77" s="15"/>
      <c r="T77" s="15"/>
      <c r="U77" s="15"/>
      <c r="V77" s="13" t="s">
        <v>244</v>
      </c>
      <c r="W77" s="79"/>
      <c r="X77" s="79"/>
      <c r="Y77" s="79"/>
      <c r="AA77" s="79"/>
    </row>
    <row r="78" spans="1:27" s="5" customFormat="1" ht="110.25" customHeight="1">
      <c r="A78" s="19" t="s">
        <v>49</v>
      </c>
      <c r="B78" s="28" t="s">
        <v>54</v>
      </c>
      <c r="C78" s="19" t="s">
        <v>72</v>
      </c>
      <c r="D78" s="19"/>
      <c r="E78" s="19"/>
      <c r="F78" s="15"/>
      <c r="G78" s="15">
        <f>G79+G80</f>
        <v>0</v>
      </c>
      <c r="H78" s="15">
        <f>H79+H80</f>
        <v>9883.986</v>
      </c>
      <c r="I78" s="15">
        <f aca="true" t="shared" si="10" ref="I78:T78">I79+I80</f>
        <v>0</v>
      </c>
      <c r="J78" s="15">
        <f t="shared" si="10"/>
        <v>0</v>
      </c>
      <c r="K78" s="15">
        <f t="shared" si="10"/>
        <v>0</v>
      </c>
      <c r="L78" s="15">
        <f t="shared" si="10"/>
        <v>0</v>
      </c>
      <c r="M78" s="15">
        <f t="shared" si="10"/>
        <v>9883.986</v>
      </c>
      <c r="N78" s="15">
        <f t="shared" si="10"/>
        <v>0</v>
      </c>
      <c r="O78" s="15">
        <f t="shared" si="10"/>
        <v>0</v>
      </c>
      <c r="P78" s="15">
        <f t="shared" si="10"/>
        <v>0</v>
      </c>
      <c r="Q78" s="15">
        <f t="shared" si="10"/>
        <v>0</v>
      </c>
      <c r="R78" s="15">
        <f t="shared" si="10"/>
        <v>9881.585</v>
      </c>
      <c r="S78" s="15">
        <f t="shared" si="10"/>
        <v>0</v>
      </c>
      <c r="T78" s="15">
        <f t="shared" si="10"/>
        <v>0</v>
      </c>
      <c r="U78" s="15"/>
      <c r="V78" s="13" t="s">
        <v>207</v>
      </c>
      <c r="W78" s="79"/>
      <c r="X78" s="79"/>
      <c r="Y78" s="79"/>
      <c r="AA78" s="79"/>
    </row>
    <row r="79" spans="1:27" s="5" customFormat="1" ht="102" customHeight="1">
      <c r="A79" s="105" t="s">
        <v>52</v>
      </c>
      <c r="B79" s="51" t="s">
        <v>50</v>
      </c>
      <c r="C79" s="105" t="s">
        <v>72</v>
      </c>
      <c r="D79" s="105"/>
      <c r="E79" s="105"/>
      <c r="F79" s="15"/>
      <c r="G79" s="15">
        <v>0</v>
      </c>
      <c r="H79" s="13">
        <v>9883.986</v>
      </c>
      <c r="I79" s="15"/>
      <c r="J79" s="15"/>
      <c r="K79" s="15"/>
      <c r="L79" s="15">
        <v>0</v>
      </c>
      <c r="M79" s="13">
        <v>9883.986</v>
      </c>
      <c r="N79" s="15"/>
      <c r="O79" s="15"/>
      <c r="P79" s="15"/>
      <c r="Q79" s="15">
        <v>0</v>
      </c>
      <c r="R79" s="13">
        <v>9881.585</v>
      </c>
      <c r="S79" s="15"/>
      <c r="T79" s="15"/>
      <c r="U79" s="15"/>
      <c r="V79" s="13" t="s">
        <v>207</v>
      </c>
      <c r="W79" s="79"/>
      <c r="X79" s="79"/>
      <c r="Y79" s="79"/>
      <c r="AA79" s="79"/>
    </row>
    <row r="80" spans="1:27" s="5" customFormat="1" ht="96.75" customHeight="1">
      <c r="A80" s="105" t="s">
        <v>53</v>
      </c>
      <c r="B80" s="51" t="s">
        <v>51</v>
      </c>
      <c r="C80" s="105" t="s">
        <v>72</v>
      </c>
      <c r="D80" s="105"/>
      <c r="E80" s="105"/>
      <c r="F80" s="15"/>
      <c r="G80" s="15">
        <v>0</v>
      </c>
      <c r="H80" s="13">
        <v>0</v>
      </c>
      <c r="I80" s="15"/>
      <c r="J80" s="13"/>
      <c r="K80" s="15"/>
      <c r="L80" s="15">
        <v>0</v>
      </c>
      <c r="M80" s="13">
        <v>0</v>
      </c>
      <c r="N80" s="15"/>
      <c r="O80" s="15"/>
      <c r="P80" s="15"/>
      <c r="Q80" s="15">
        <v>0</v>
      </c>
      <c r="R80" s="13">
        <v>0</v>
      </c>
      <c r="S80" s="15"/>
      <c r="T80" s="15"/>
      <c r="U80" s="15"/>
      <c r="V80" s="13"/>
      <c r="W80" s="79"/>
      <c r="X80" s="79"/>
      <c r="Y80" s="79"/>
      <c r="AA80" s="79"/>
    </row>
    <row r="81" spans="1:27" s="5" customFormat="1" ht="63.75" customHeight="1">
      <c r="A81" s="19" t="s">
        <v>55</v>
      </c>
      <c r="B81" s="20" t="s">
        <v>105</v>
      </c>
      <c r="C81" s="19" t="s">
        <v>78</v>
      </c>
      <c r="D81" s="19"/>
      <c r="E81" s="19"/>
      <c r="F81" s="15"/>
      <c r="G81" s="15">
        <f>G82+G83</f>
        <v>0</v>
      </c>
      <c r="H81" s="15">
        <f>H82+H83</f>
        <v>54478.31549</v>
      </c>
      <c r="I81" s="15">
        <f aca="true" t="shared" si="11" ref="I81:T81">I82</f>
        <v>0</v>
      </c>
      <c r="J81" s="15">
        <f t="shared" si="11"/>
        <v>0</v>
      </c>
      <c r="K81" s="15">
        <f t="shared" si="11"/>
        <v>0</v>
      </c>
      <c r="L81" s="15">
        <f>L82+L83</f>
        <v>0</v>
      </c>
      <c r="M81" s="15">
        <f>M82+M83</f>
        <v>45410.978820000004</v>
      </c>
      <c r="N81" s="15">
        <f t="shared" si="11"/>
        <v>0</v>
      </c>
      <c r="O81" s="15">
        <f t="shared" si="11"/>
        <v>0</v>
      </c>
      <c r="P81" s="15">
        <f t="shared" si="11"/>
        <v>0</v>
      </c>
      <c r="Q81" s="15">
        <f>Q82+Q83</f>
        <v>0</v>
      </c>
      <c r="R81" s="15">
        <f>R82+R83</f>
        <v>45410.978820000004</v>
      </c>
      <c r="S81" s="15">
        <f t="shared" si="11"/>
        <v>0</v>
      </c>
      <c r="T81" s="15">
        <f t="shared" si="11"/>
        <v>0</v>
      </c>
      <c r="U81" s="15" t="s">
        <v>231</v>
      </c>
      <c r="V81" s="13" t="s">
        <v>233</v>
      </c>
      <c r="W81" s="79"/>
      <c r="X81" s="79"/>
      <c r="Y81" s="79"/>
      <c r="AA81" s="79"/>
    </row>
    <row r="82" spans="1:27" s="5" customFormat="1" ht="87" customHeight="1">
      <c r="A82" s="105" t="s">
        <v>56</v>
      </c>
      <c r="B82" s="16" t="s">
        <v>198</v>
      </c>
      <c r="C82" s="105"/>
      <c r="D82" s="105"/>
      <c r="E82" s="105"/>
      <c r="F82" s="15"/>
      <c r="G82" s="15">
        <v>0</v>
      </c>
      <c r="H82" s="13">
        <v>19782.21119</v>
      </c>
      <c r="I82" s="15"/>
      <c r="J82" s="13"/>
      <c r="K82" s="15"/>
      <c r="L82" s="15">
        <v>0</v>
      </c>
      <c r="M82" s="13">
        <v>19782.21119</v>
      </c>
      <c r="N82" s="15"/>
      <c r="O82" s="13"/>
      <c r="P82" s="13"/>
      <c r="Q82" s="13">
        <v>0</v>
      </c>
      <c r="R82" s="13">
        <v>19782.21119</v>
      </c>
      <c r="S82" s="13"/>
      <c r="T82" s="13"/>
      <c r="U82" s="13"/>
      <c r="V82" s="13" t="s">
        <v>207</v>
      </c>
      <c r="W82" s="79"/>
      <c r="X82" s="79"/>
      <c r="Y82" s="79"/>
      <c r="AA82" s="79"/>
    </row>
    <row r="83" spans="1:27" s="5" customFormat="1" ht="186" customHeight="1">
      <c r="A83" s="105" t="s">
        <v>97</v>
      </c>
      <c r="B83" s="16" t="s">
        <v>199</v>
      </c>
      <c r="C83" s="105"/>
      <c r="D83" s="105"/>
      <c r="E83" s="105"/>
      <c r="F83" s="15"/>
      <c r="G83" s="15">
        <v>0</v>
      </c>
      <c r="H83" s="13">
        <v>34696.1043</v>
      </c>
      <c r="I83" s="15"/>
      <c r="J83" s="13"/>
      <c r="K83" s="15"/>
      <c r="L83" s="15">
        <v>0</v>
      </c>
      <c r="M83" s="13">
        <v>25628.76763</v>
      </c>
      <c r="N83" s="15"/>
      <c r="O83" s="13"/>
      <c r="P83" s="13"/>
      <c r="Q83" s="13">
        <v>0</v>
      </c>
      <c r="R83" s="13">
        <v>25628.76763</v>
      </c>
      <c r="S83" s="13"/>
      <c r="T83" s="13"/>
      <c r="U83" s="13" t="s">
        <v>232</v>
      </c>
      <c r="V83" s="13" t="s">
        <v>206</v>
      </c>
      <c r="W83" s="79"/>
      <c r="X83" s="79"/>
      <c r="Y83" s="79"/>
      <c r="AA83" s="79"/>
    </row>
    <row r="84" spans="1:27" s="5" customFormat="1" ht="92.25" customHeight="1">
      <c r="A84" s="19" t="s">
        <v>106</v>
      </c>
      <c r="B84" s="20" t="s">
        <v>108</v>
      </c>
      <c r="C84" s="19" t="s">
        <v>112</v>
      </c>
      <c r="D84" s="19"/>
      <c r="E84" s="19"/>
      <c r="F84" s="15"/>
      <c r="G84" s="15">
        <f>G85</f>
        <v>0</v>
      </c>
      <c r="H84" s="15">
        <f aca="true" t="shared" si="12" ref="H84:T84">H85</f>
        <v>61785</v>
      </c>
      <c r="I84" s="15">
        <f t="shared" si="12"/>
        <v>0</v>
      </c>
      <c r="J84" s="15">
        <f t="shared" si="12"/>
        <v>0</v>
      </c>
      <c r="K84" s="15">
        <f t="shared" si="12"/>
        <v>0</v>
      </c>
      <c r="L84" s="15">
        <f t="shared" si="12"/>
        <v>0</v>
      </c>
      <c r="M84" s="15">
        <f t="shared" si="12"/>
        <v>61785</v>
      </c>
      <c r="N84" s="15">
        <f t="shared" si="12"/>
        <v>0</v>
      </c>
      <c r="O84" s="15">
        <f t="shared" si="12"/>
        <v>0</v>
      </c>
      <c r="P84" s="15">
        <f t="shared" si="12"/>
        <v>0</v>
      </c>
      <c r="Q84" s="15">
        <f t="shared" si="12"/>
        <v>0</v>
      </c>
      <c r="R84" s="15">
        <f t="shared" si="12"/>
        <v>61785</v>
      </c>
      <c r="S84" s="15">
        <f t="shared" si="12"/>
        <v>0</v>
      </c>
      <c r="T84" s="15">
        <f t="shared" si="12"/>
        <v>0</v>
      </c>
      <c r="U84" s="15" t="s">
        <v>197</v>
      </c>
      <c r="V84" s="13" t="s">
        <v>207</v>
      </c>
      <c r="W84" s="79"/>
      <c r="X84" s="79"/>
      <c r="Y84" s="79"/>
      <c r="AA84" s="79"/>
    </row>
    <row r="85" spans="1:27" s="5" customFormat="1" ht="87" customHeight="1">
      <c r="A85" s="105" t="s">
        <v>107</v>
      </c>
      <c r="B85" s="16" t="s">
        <v>111</v>
      </c>
      <c r="C85" s="105" t="s">
        <v>112</v>
      </c>
      <c r="D85" s="105"/>
      <c r="E85" s="105"/>
      <c r="F85" s="15"/>
      <c r="G85" s="15">
        <v>0</v>
      </c>
      <c r="H85" s="13">
        <v>61785</v>
      </c>
      <c r="I85" s="15"/>
      <c r="J85" s="13"/>
      <c r="K85" s="15"/>
      <c r="L85" s="15">
        <v>0</v>
      </c>
      <c r="M85" s="13">
        <v>61785</v>
      </c>
      <c r="N85" s="15"/>
      <c r="O85" s="13"/>
      <c r="P85" s="13"/>
      <c r="Q85" s="13">
        <v>0</v>
      </c>
      <c r="R85" s="13">
        <v>61785</v>
      </c>
      <c r="S85" s="13"/>
      <c r="T85" s="13"/>
      <c r="U85" s="13" t="s">
        <v>197</v>
      </c>
      <c r="V85" s="13" t="s">
        <v>207</v>
      </c>
      <c r="W85" s="79"/>
      <c r="X85" s="79"/>
      <c r="Y85" s="79"/>
      <c r="AA85" s="79"/>
    </row>
    <row r="86" spans="1:27" s="33" customFormat="1" ht="46.5" customHeight="1">
      <c r="A86" s="19" t="s">
        <v>156</v>
      </c>
      <c r="B86" s="20" t="s">
        <v>158</v>
      </c>
      <c r="C86" s="19"/>
      <c r="D86" s="19"/>
      <c r="E86" s="19"/>
      <c r="F86" s="15"/>
      <c r="G86" s="15">
        <f>G87</f>
        <v>0</v>
      </c>
      <c r="H86" s="15">
        <f>H87</f>
        <v>133758.42207</v>
      </c>
      <c r="I86" s="15"/>
      <c r="J86" s="15"/>
      <c r="K86" s="15"/>
      <c r="L86" s="15">
        <f>L87</f>
        <v>0</v>
      </c>
      <c r="M86" s="15">
        <f>M87</f>
        <v>114470.86056</v>
      </c>
      <c r="N86" s="15"/>
      <c r="O86" s="15"/>
      <c r="P86" s="15"/>
      <c r="Q86" s="15">
        <f>Q87</f>
        <v>0</v>
      </c>
      <c r="R86" s="15">
        <f>R87</f>
        <v>114470.86056</v>
      </c>
      <c r="S86" s="15"/>
      <c r="T86" s="15"/>
      <c r="U86" s="15" t="s">
        <v>234</v>
      </c>
      <c r="V86" s="15" t="s">
        <v>206</v>
      </c>
      <c r="W86" s="80"/>
      <c r="X86" s="80"/>
      <c r="Y86" s="80"/>
      <c r="AA86" s="80"/>
    </row>
    <row r="87" spans="1:27" s="5" customFormat="1" ht="84.75" customHeight="1">
      <c r="A87" s="19" t="s">
        <v>157</v>
      </c>
      <c r="B87" s="16" t="s">
        <v>159</v>
      </c>
      <c r="C87" s="105"/>
      <c r="D87" s="105"/>
      <c r="E87" s="105"/>
      <c r="F87" s="15"/>
      <c r="G87" s="15">
        <v>0</v>
      </c>
      <c r="H87" s="13">
        <v>133758.42207</v>
      </c>
      <c r="I87" s="15"/>
      <c r="J87" s="13"/>
      <c r="K87" s="15"/>
      <c r="L87" s="15">
        <v>0</v>
      </c>
      <c r="M87" s="13">
        <v>114470.86056</v>
      </c>
      <c r="N87" s="15"/>
      <c r="O87" s="13"/>
      <c r="P87" s="13"/>
      <c r="Q87" s="13">
        <v>0</v>
      </c>
      <c r="R87" s="13">
        <v>114470.86056</v>
      </c>
      <c r="S87" s="13"/>
      <c r="T87" s="13"/>
      <c r="U87" s="13"/>
      <c r="V87" s="13"/>
      <c r="W87" s="79"/>
      <c r="X87" s="79"/>
      <c r="Y87" s="79"/>
      <c r="AA87" s="79"/>
    </row>
    <row r="88" spans="1:27" s="5" customFormat="1" ht="71.25" customHeight="1">
      <c r="A88" s="119" t="s">
        <v>81</v>
      </c>
      <c r="B88" s="119"/>
      <c r="C88" s="119"/>
      <c r="D88" s="104">
        <v>2014</v>
      </c>
      <c r="E88" s="105" t="s">
        <v>20</v>
      </c>
      <c r="F88" s="15" t="e">
        <f>#REF!+#REF!</f>
        <v>#REF!</v>
      </c>
      <c r="G88" s="15">
        <f>G71+G75+G78+G81+G84+G86</f>
        <v>0</v>
      </c>
      <c r="H88" s="15">
        <f>H71+H75+H78+H81+H84+H86</f>
        <v>2085361.9930200002</v>
      </c>
      <c r="I88" s="15">
        <f>I78+I75+I71+I84+I81</f>
        <v>0</v>
      </c>
      <c r="J88" s="15">
        <f>J78+J75+J71+J84+J81</f>
        <v>0</v>
      </c>
      <c r="K88" s="15">
        <f>K78+K75+K71+K84+K81</f>
        <v>1144897.6267300001</v>
      </c>
      <c r="L88" s="15">
        <f>L71+L75+L78+L81+L84+L86</f>
        <v>0</v>
      </c>
      <c r="M88" s="15">
        <f>M71+M75+M78+M81+M84+M86</f>
        <v>1900910.3273000002</v>
      </c>
      <c r="N88" s="15">
        <f>N78+N75+N71+N84+N81</f>
        <v>0</v>
      </c>
      <c r="O88" s="15">
        <f>O78+O75+O71+O84+O81</f>
        <v>0</v>
      </c>
      <c r="P88" s="15">
        <f>P78+P75+P71+P84+P81</f>
        <v>0</v>
      </c>
      <c r="Q88" s="15">
        <f>Q71+Q75+Q78+Q81+Q84+Q86</f>
        <v>0</v>
      </c>
      <c r="R88" s="15">
        <f>R71+R75+R78+R81+R84+R86</f>
        <v>1826813.19752</v>
      </c>
      <c r="S88" s="15">
        <f>S78+S75+S71+S84+S81</f>
        <v>0</v>
      </c>
      <c r="T88" s="15">
        <f>T78+T75+T71+T84+T81</f>
        <v>0</v>
      </c>
      <c r="U88" s="15"/>
      <c r="V88" s="15"/>
      <c r="W88" s="80"/>
      <c r="X88" s="80"/>
      <c r="Y88" s="80"/>
      <c r="AA88" s="80"/>
    </row>
    <row r="89" spans="1:27" s="5" customFormat="1" ht="29.25" customHeight="1">
      <c r="A89" s="115" t="s">
        <v>57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04"/>
      <c r="V89" s="103"/>
      <c r="W89" s="39"/>
      <c r="X89" s="39"/>
      <c r="Y89" s="39"/>
      <c r="AA89" s="39"/>
    </row>
    <row r="90" spans="1:27" s="5" customFormat="1" ht="85.5" customHeight="1">
      <c r="A90" s="19" t="s">
        <v>0</v>
      </c>
      <c r="B90" s="20" t="s">
        <v>63</v>
      </c>
      <c r="C90" s="19" t="s">
        <v>217</v>
      </c>
      <c r="D90" s="19"/>
      <c r="E90" s="19"/>
      <c r="F90" s="15"/>
      <c r="G90" s="15">
        <f>G91+G92+G93</f>
        <v>0</v>
      </c>
      <c r="H90" s="15">
        <f>H91+H92+H93</f>
        <v>44600.409999999996</v>
      </c>
      <c r="I90" s="15">
        <f>I91+I92+I93</f>
        <v>0</v>
      </c>
      <c r="J90" s="15">
        <f>J91+J92+J93</f>
        <v>0</v>
      </c>
      <c r="K90" s="15"/>
      <c r="L90" s="15">
        <f aca="true" t="shared" si="13" ref="L90:T90">L91+L92+L93</f>
        <v>0</v>
      </c>
      <c r="M90" s="15">
        <f t="shared" si="13"/>
        <v>44470.91342</v>
      </c>
      <c r="N90" s="15">
        <f t="shared" si="13"/>
        <v>0</v>
      </c>
      <c r="O90" s="15">
        <f t="shared" si="13"/>
        <v>0</v>
      </c>
      <c r="P90" s="15">
        <f t="shared" si="13"/>
        <v>0</v>
      </c>
      <c r="Q90" s="15">
        <f t="shared" si="13"/>
        <v>0</v>
      </c>
      <c r="R90" s="15">
        <f t="shared" si="13"/>
        <v>44470.91342</v>
      </c>
      <c r="S90" s="15">
        <f t="shared" si="13"/>
        <v>0</v>
      </c>
      <c r="T90" s="15">
        <f t="shared" si="13"/>
        <v>0</v>
      </c>
      <c r="U90" s="15" t="s">
        <v>235</v>
      </c>
      <c r="V90" s="15" t="s">
        <v>240</v>
      </c>
      <c r="W90" s="79"/>
      <c r="X90" s="79"/>
      <c r="Y90" s="79"/>
      <c r="AA90" s="79"/>
    </row>
    <row r="91" spans="1:27" s="5" customFormat="1" ht="71.25" customHeight="1">
      <c r="A91" s="105" t="s">
        <v>65</v>
      </c>
      <c r="B91" s="16" t="s">
        <v>60</v>
      </c>
      <c r="C91" s="105" t="s">
        <v>217</v>
      </c>
      <c r="D91" s="105"/>
      <c r="E91" s="105"/>
      <c r="F91" s="15"/>
      <c r="G91" s="15">
        <v>0</v>
      </c>
      <c r="H91" s="13">
        <v>20042.127</v>
      </c>
      <c r="I91" s="15"/>
      <c r="J91" s="15"/>
      <c r="K91" s="15"/>
      <c r="L91" s="15">
        <v>0</v>
      </c>
      <c r="M91" s="13">
        <v>19914.7256</v>
      </c>
      <c r="N91" s="15"/>
      <c r="O91" s="15"/>
      <c r="P91" s="15"/>
      <c r="Q91" s="15">
        <v>0</v>
      </c>
      <c r="R91" s="13">
        <v>19914.7256</v>
      </c>
      <c r="S91" s="15"/>
      <c r="T91" s="15"/>
      <c r="U91" s="13" t="s">
        <v>200</v>
      </c>
      <c r="V91" s="13" t="s">
        <v>207</v>
      </c>
      <c r="W91" s="79"/>
      <c r="X91" s="79"/>
      <c r="Y91" s="79"/>
      <c r="AA91" s="79"/>
    </row>
    <row r="92" spans="1:27" s="5" customFormat="1" ht="135" customHeight="1">
      <c r="A92" s="105" t="s">
        <v>66</v>
      </c>
      <c r="B92" s="16" t="s">
        <v>61</v>
      </c>
      <c r="C92" s="105" t="s">
        <v>217</v>
      </c>
      <c r="D92" s="105"/>
      <c r="E92" s="105"/>
      <c r="F92" s="15"/>
      <c r="G92" s="15">
        <v>0</v>
      </c>
      <c r="H92" s="13">
        <v>24234.3</v>
      </c>
      <c r="I92" s="15"/>
      <c r="J92" s="15"/>
      <c r="K92" s="15"/>
      <c r="L92" s="15">
        <v>0</v>
      </c>
      <c r="M92" s="13">
        <v>24232.21482</v>
      </c>
      <c r="N92" s="15"/>
      <c r="O92" s="15"/>
      <c r="P92" s="15"/>
      <c r="Q92" s="15">
        <v>0</v>
      </c>
      <c r="R92" s="13">
        <v>24232.21482</v>
      </c>
      <c r="S92" s="15"/>
      <c r="T92" s="15"/>
      <c r="U92" s="13" t="s">
        <v>201</v>
      </c>
      <c r="V92" s="13" t="s">
        <v>207</v>
      </c>
      <c r="W92" s="79"/>
      <c r="X92" s="79"/>
      <c r="Y92" s="79"/>
      <c r="AA92" s="79"/>
    </row>
    <row r="93" spans="1:27" s="5" customFormat="1" ht="87.75" customHeight="1">
      <c r="A93" s="105" t="s">
        <v>67</v>
      </c>
      <c r="B93" s="16" t="s">
        <v>62</v>
      </c>
      <c r="C93" s="105" t="s">
        <v>217</v>
      </c>
      <c r="D93" s="105"/>
      <c r="E93" s="105"/>
      <c r="F93" s="15"/>
      <c r="G93" s="15">
        <v>0</v>
      </c>
      <c r="H93" s="13">
        <v>323.983</v>
      </c>
      <c r="I93" s="15"/>
      <c r="J93" s="15"/>
      <c r="K93" s="15"/>
      <c r="L93" s="15">
        <v>0</v>
      </c>
      <c r="M93" s="13">
        <v>323.973</v>
      </c>
      <c r="N93" s="15"/>
      <c r="O93" s="15"/>
      <c r="P93" s="15"/>
      <c r="Q93" s="15">
        <v>0</v>
      </c>
      <c r="R93" s="13">
        <v>323.973</v>
      </c>
      <c r="S93" s="15"/>
      <c r="T93" s="15"/>
      <c r="U93" s="13" t="s">
        <v>173</v>
      </c>
      <c r="V93" s="13" t="s">
        <v>207</v>
      </c>
      <c r="W93" s="79"/>
      <c r="X93" s="79"/>
      <c r="Y93" s="79"/>
      <c r="AA93" s="79"/>
    </row>
    <row r="94" spans="1:27" s="5" customFormat="1" ht="65.25" customHeight="1">
      <c r="A94" s="19" t="s">
        <v>4</v>
      </c>
      <c r="B94" s="20" t="s">
        <v>64</v>
      </c>
      <c r="C94" s="19" t="s">
        <v>217</v>
      </c>
      <c r="D94" s="19"/>
      <c r="E94" s="19"/>
      <c r="F94" s="15"/>
      <c r="G94" s="15">
        <f>G95++G99</f>
        <v>30000</v>
      </c>
      <c r="H94" s="15">
        <f>H95++H100</f>
        <v>117483.368</v>
      </c>
      <c r="I94" s="15">
        <f>I95++I100</f>
        <v>26.49</v>
      </c>
      <c r="J94" s="15">
        <f>J95+J99+J100</f>
        <v>120754.3</v>
      </c>
      <c r="K94" s="15">
        <f>K95++K100</f>
        <v>25798</v>
      </c>
      <c r="L94" s="15">
        <f>L95++L100</f>
        <v>30000</v>
      </c>
      <c r="M94" s="15">
        <f>M95++M100</f>
        <v>87483.368</v>
      </c>
      <c r="N94" s="15">
        <f>N100</f>
        <v>26.49</v>
      </c>
      <c r="O94" s="15">
        <f>O95++O100</f>
        <v>131273.9</v>
      </c>
      <c r="P94" s="15">
        <f>P95++P100</f>
        <v>43665.7</v>
      </c>
      <c r="Q94" s="15">
        <f>Q95++Q100</f>
        <v>30000</v>
      </c>
      <c r="R94" s="15">
        <f>R95++R100</f>
        <v>74622.7</v>
      </c>
      <c r="S94" s="15">
        <f>S95++S100</f>
        <v>26.49</v>
      </c>
      <c r="T94" s="15">
        <f>T95++T99</f>
        <v>81409.5</v>
      </c>
      <c r="U94" s="15"/>
      <c r="V94" s="13"/>
      <c r="W94" s="79"/>
      <c r="X94" s="79"/>
      <c r="Y94" s="79"/>
      <c r="AA94" s="79"/>
    </row>
    <row r="95" spans="1:27" s="5" customFormat="1" ht="50.25" customHeight="1">
      <c r="A95" s="105" t="s">
        <v>68</v>
      </c>
      <c r="B95" s="16" t="s">
        <v>160</v>
      </c>
      <c r="C95" s="123" t="s">
        <v>217</v>
      </c>
      <c r="D95" s="105"/>
      <c r="E95" s="105"/>
      <c r="F95" s="15"/>
      <c r="G95" s="13">
        <v>30000</v>
      </c>
      <c r="H95" s="13">
        <v>117131.368</v>
      </c>
      <c r="I95" s="13">
        <v>0</v>
      </c>
      <c r="J95" s="13">
        <v>120754.3</v>
      </c>
      <c r="K95" s="15">
        <v>25798</v>
      </c>
      <c r="L95" s="13">
        <v>30000</v>
      </c>
      <c r="M95" s="13">
        <v>87131.368</v>
      </c>
      <c r="N95" s="97">
        <v>0</v>
      </c>
      <c r="O95" s="13">
        <v>131273.9</v>
      </c>
      <c r="P95" s="15">
        <v>43665.7</v>
      </c>
      <c r="Q95" s="13">
        <v>30000</v>
      </c>
      <c r="R95" s="13">
        <v>74270.7</v>
      </c>
      <c r="S95" s="15">
        <v>0</v>
      </c>
      <c r="T95" s="13">
        <v>81409.5</v>
      </c>
      <c r="U95" s="117" t="s">
        <v>204</v>
      </c>
      <c r="V95" s="13"/>
      <c r="W95" s="79"/>
      <c r="X95" s="79"/>
      <c r="Y95" s="79"/>
      <c r="AA95" s="79"/>
    </row>
    <row r="96" spans="1:27" s="5" customFormat="1" ht="27" customHeight="1">
      <c r="A96" s="105"/>
      <c r="B96" s="16" t="s">
        <v>103</v>
      </c>
      <c r="C96" s="124"/>
      <c r="D96" s="105"/>
      <c r="E96" s="105"/>
      <c r="F96" s="15"/>
      <c r="G96" s="13">
        <v>0</v>
      </c>
      <c r="H96" s="13">
        <v>2974.3999999999996</v>
      </c>
      <c r="I96" s="13">
        <v>0</v>
      </c>
      <c r="J96" s="13">
        <v>4601.099999999999</v>
      </c>
      <c r="K96" s="13">
        <v>0</v>
      </c>
      <c r="L96" s="13">
        <v>0</v>
      </c>
      <c r="M96" s="13">
        <v>2974.3999999999996</v>
      </c>
      <c r="N96" s="97">
        <v>0</v>
      </c>
      <c r="O96" s="13">
        <v>4601.099999999999</v>
      </c>
      <c r="P96" s="13">
        <v>2092.4</v>
      </c>
      <c r="Q96" s="13">
        <v>0</v>
      </c>
      <c r="R96" s="13">
        <v>2092.7</v>
      </c>
      <c r="S96" s="13">
        <v>0</v>
      </c>
      <c r="T96" s="13">
        <v>1357.7</v>
      </c>
      <c r="U96" s="118"/>
      <c r="V96" s="13"/>
      <c r="W96" s="79"/>
      <c r="X96" s="79"/>
      <c r="Y96" s="79"/>
      <c r="AA96" s="79"/>
    </row>
    <row r="97" spans="1:27" s="5" customFormat="1" ht="27" customHeight="1">
      <c r="A97" s="105"/>
      <c r="B97" s="16" t="s">
        <v>84</v>
      </c>
      <c r="C97" s="124"/>
      <c r="D97" s="105"/>
      <c r="E97" s="105"/>
      <c r="F97" s="15"/>
      <c r="G97" s="13">
        <f>G95+G96</f>
        <v>30000</v>
      </c>
      <c r="H97" s="13">
        <f>H95+H96</f>
        <v>120105.768</v>
      </c>
      <c r="I97" s="13">
        <f>I95+I96</f>
        <v>0</v>
      </c>
      <c r="J97" s="13">
        <f>J95+J96</f>
        <v>125355.40000000001</v>
      </c>
      <c r="K97" s="13">
        <v>25798</v>
      </c>
      <c r="L97" s="13">
        <f>L95+L96</f>
        <v>30000</v>
      </c>
      <c r="M97" s="13">
        <f>M95+M96</f>
        <v>90105.768</v>
      </c>
      <c r="N97" s="97">
        <f>N95+N96</f>
        <v>0</v>
      </c>
      <c r="O97" s="13">
        <f>O95+O96</f>
        <v>135875</v>
      </c>
      <c r="P97" s="13">
        <v>45758.1</v>
      </c>
      <c r="Q97" s="13">
        <f>Q95+Q96</f>
        <v>30000</v>
      </c>
      <c r="R97" s="13">
        <f>R95+R96</f>
        <v>76363.4</v>
      </c>
      <c r="S97" s="13">
        <f>S95+S96</f>
        <v>0</v>
      </c>
      <c r="T97" s="13">
        <f>T95+T96</f>
        <v>82767.2</v>
      </c>
      <c r="U97" s="13"/>
      <c r="V97" s="13"/>
      <c r="W97" s="79"/>
      <c r="X97" s="79"/>
      <c r="Y97" s="79"/>
      <c r="AA97" s="79"/>
    </row>
    <row r="98" spans="1:27" s="5" customFormat="1" ht="29.25" customHeight="1">
      <c r="A98" s="105"/>
      <c r="B98" s="16" t="s">
        <v>117</v>
      </c>
      <c r="C98" s="124"/>
      <c r="D98" s="105"/>
      <c r="E98" s="105"/>
      <c r="F98" s="15"/>
      <c r="G98" s="13"/>
      <c r="H98" s="13"/>
      <c r="I98" s="13"/>
      <c r="J98" s="13"/>
      <c r="K98" s="13"/>
      <c r="L98" s="13"/>
      <c r="M98" s="13"/>
      <c r="N98" s="97"/>
      <c r="O98" s="13"/>
      <c r="P98" s="13">
        <v>13696.098000000005</v>
      </c>
      <c r="Q98" s="13">
        <v>0</v>
      </c>
      <c r="R98" s="13">
        <v>13742.368000000002</v>
      </c>
      <c r="S98" s="13">
        <v>0</v>
      </c>
      <c r="T98" s="13">
        <v>53107.8</v>
      </c>
      <c r="U98" s="13"/>
      <c r="V98" s="13"/>
      <c r="W98" s="79"/>
      <c r="X98" s="79"/>
      <c r="Y98" s="79"/>
      <c r="AA98" s="79"/>
    </row>
    <row r="99" spans="1:27" s="5" customFormat="1" ht="33" customHeight="1">
      <c r="A99" s="105" t="s">
        <v>69</v>
      </c>
      <c r="B99" s="16" t="s">
        <v>98</v>
      </c>
      <c r="C99" s="124"/>
      <c r="D99" s="105"/>
      <c r="E99" s="105"/>
      <c r="F99" s="15"/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97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 t="s">
        <v>175</v>
      </c>
      <c r="V99" s="13"/>
      <c r="W99" s="79"/>
      <c r="X99" s="79"/>
      <c r="Y99" s="79"/>
      <c r="AA99" s="79"/>
    </row>
    <row r="100" spans="1:27" s="5" customFormat="1" ht="33" customHeight="1">
      <c r="A100" s="105" t="s">
        <v>70</v>
      </c>
      <c r="B100" s="16" t="s">
        <v>174</v>
      </c>
      <c r="C100" s="125"/>
      <c r="D100" s="105"/>
      <c r="E100" s="105"/>
      <c r="F100" s="15"/>
      <c r="G100" s="13">
        <v>0</v>
      </c>
      <c r="H100" s="13">
        <v>352</v>
      </c>
      <c r="I100" s="13">
        <v>26.49</v>
      </c>
      <c r="J100" s="13">
        <v>0</v>
      </c>
      <c r="K100" s="13">
        <v>0</v>
      </c>
      <c r="L100" s="13">
        <v>0</v>
      </c>
      <c r="M100" s="13">
        <v>352</v>
      </c>
      <c r="N100" s="97">
        <v>26.49</v>
      </c>
      <c r="O100" s="13">
        <v>0</v>
      </c>
      <c r="P100" s="13">
        <v>0</v>
      </c>
      <c r="Q100" s="13">
        <v>0</v>
      </c>
      <c r="R100" s="13">
        <v>352</v>
      </c>
      <c r="S100" s="13">
        <v>26.49</v>
      </c>
      <c r="T100" s="13">
        <v>0</v>
      </c>
      <c r="U100" s="34"/>
      <c r="V100" s="13"/>
      <c r="W100" s="79"/>
      <c r="X100" s="79"/>
      <c r="Y100" s="79"/>
      <c r="AA100" s="79"/>
    </row>
    <row r="101" spans="1:27" s="5" customFormat="1" ht="49.5" customHeight="1">
      <c r="A101" s="119" t="s">
        <v>71</v>
      </c>
      <c r="B101" s="119"/>
      <c r="C101" s="119"/>
      <c r="D101" s="104">
        <v>2014</v>
      </c>
      <c r="E101" s="105" t="s">
        <v>20</v>
      </c>
      <c r="F101" s="15">
        <f>F71+F75</f>
        <v>1828336.15146</v>
      </c>
      <c r="G101" s="15">
        <f>G90+G94</f>
        <v>30000</v>
      </c>
      <c r="H101" s="15">
        <f>H90+H94</f>
        <v>162083.778</v>
      </c>
      <c r="I101" s="15">
        <f>I90+I94</f>
        <v>26.49</v>
      </c>
      <c r="J101" s="15">
        <f>J90+J94</f>
        <v>120754.3</v>
      </c>
      <c r="K101" s="15">
        <f>K71+K75</f>
        <v>1144897.6267300001</v>
      </c>
      <c r="L101" s="15">
        <f>L90+L94</f>
        <v>30000</v>
      </c>
      <c r="M101" s="15">
        <f>M90+M94</f>
        <v>131954.28142</v>
      </c>
      <c r="N101" s="15">
        <f>N90+N94</f>
        <v>26.49</v>
      </c>
      <c r="O101" s="15">
        <f>O94+O90</f>
        <v>131273.9</v>
      </c>
      <c r="P101" s="15">
        <f>P94+P90</f>
        <v>43665.7</v>
      </c>
      <c r="Q101" s="15">
        <f>Q90+Q94</f>
        <v>30000</v>
      </c>
      <c r="R101" s="15">
        <f>R90+R94</f>
        <v>119093.61342</v>
      </c>
      <c r="S101" s="15">
        <f>S94+S90</f>
        <v>26.49</v>
      </c>
      <c r="T101" s="15">
        <f>T94+T90</f>
        <v>81409.5</v>
      </c>
      <c r="U101" s="15"/>
      <c r="V101" s="15"/>
      <c r="W101" s="80"/>
      <c r="X101" s="80"/>
      <c r="Y101" s="80"/>
      <c r="AA101" s="80"/>
    </row>
    <row r="102" spans="1:27" s="5" customFormat="1" ht="24" customHeight="1">
      <c r="A102" s="122" t="s">
        <v>129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04"/>
      <c r="V102" s="15"/>
      <c r="W102" s="80"/>
      <c r="X102" s="80"/>
      <c r="Y102" s="80"/>
      <c r="AA102" s="80"/>
    </row>
    <row r="103" spans="1:27" s="5" customFormat="1" ht="71.25" customHeight="1">
      <c r="A103" s="17" t="s">
        <v>130</v>
      </c>
      <c r="B103" s="20" t="s">
        <v>131</v>
      </c>
      <c r="C103" s="19" t="s">
        <v>217</v>
      </c>
      <c r="D103" s="104"/>
      <c r="E103" s="105"/>
      <c r="F103" s="15"/>
      <c r="G103" s="15">
        <f>G104+G105</f>
        <v>19600</v>
      </c>
      <c r="H103" s="15">
        <f>H104+H105</f>
        <v>20400</v>
      </c>
      <c r="I103" s="15">
        <f aca="true" t="shared" si="14" ref="I103:T103">I104+I105</f>
        <v>0</v>
      </c>
      <c r="J103" s="15">
        <f t="shared" si="14"/>
        <v>150600</v>
      </c>
      <c r="K103" s="15">
        <f t="shared" si="14"/>
        <v>0</v>
      </c>
      <c r="L103" s="15">
        <f t="shared" si="14"/>
        <v>19600</v>
      </c>
      <c r="M103" s="15">
        <f t="shared" si="14"/>
        <v>20400</v>
      </c>
      <c r="N103" s="15">
        <f t="shared" si="14"/>
        <v>0</v>
      </c>
      <c r="O103" s="15">
        <f t="shared" si="14"/>
        <v>156950.4</v>
      </c>
      <c r="P103" s="15">
        <f t="shared" si="14"/>
        <v>0</v>
      </c>
      <c r="Q103" s="15">
        <f t="shared" si="14"/>
        <v>19600</v>
      </c>
      <c r="R103" s="15">
        <f t="shared" si="14"/>
        <v>20400</v>
      </c>
      <c r="S103" s="15">
        <f t="shared" si="14"/>
        <v>0</v>
      </c>
      <c r="T103" s="15">
        <f t="shared" si="14"/>
        <v>174458.8</v>
      </c>
      <c r="U103" s="15"/>
      <c r="V103" s="15" t="s">
        <v>241</v>
      </c>
      <c r="W103" s="80"/>
      <c r="X103" s="80"/>
      <c r="Y103" s="80"/>
      <c r="AA103" s="80"/>
    </row>
    <row r="104" spans="1:27" s="5" customFormat="1" ht="60" customHeight="1">
      <c r="A104" s="104" t="s">
        <v>65</v>
      </c>
      <c r="B104" s="16" t="s">
        <v>134</v>
      </c>
      <c r="C104" s="105" t="s">
        <v>217</v>
      </c>
      <c r="D104" s="104"/>
      <c r="E104" s="105"/>
      <c r="F104" s="13"/>
      <c r="G104" s="13">
        <v>0</v>
      </c>
      <c r="H104" s="13">
        <v>0</v>
      </c>
      <c r="I104" s="13">
        <v>0</v>
      </c>
      <c r="J104" s="13">
        <v>150600</v>
      </c>
      <c r="K104" s="13"/>
      <c r="L104" s="13">
        <v>0</v>
      </c>
      <c r="M104" s="13">
        <v>0</v>
      </c>
      <c r="N104" s="13">
        <v>0</v>
      </c>
      <c r="O104" s="13">
        <v>156950.4</v>
      </c>
      <c r="P104" s="13"/>
      <c r="Q104" s="13">
        <v>0</v>
      </c>
      <c r="R104" s="13">
        <v>0</v>
      </c>
      <c r="S104" s="13">
        <v>0</v>
      </c>
      <c r="T104" s="13">
        <v>174458.8</v>
      </c>
      <c r="U104" s="13" t="s">
        <v>202</v>
      </c>
      <c r="V104" s="13" t="s">
        <v>207</v>
      </c>
      <c r="W104" s="80"/>
      <c r="X104" s="80"/>
      <c r="Y104" s="80"/>
      <c r="AA104" s="80"/>
    </row>
    <row r="105" spans="1:27" s="5" customFormat="1" ht="63.75" customHeight="1">
      <c r="A105" s="104" t="s">
        <v>66</v>
      </c>
      <c r="B105" s="16" t="s">
        <v>135</v>
      </c>
      <c r="C105" s="105" t="s">
        <v>217</v>
      </c>
      <c r="D105" s="104"/>
      <c r="E105" s="105"/>
      <c r="F105" s="13"/>
      <c r="G105" s="13">
        <v>19600</v>
      </c>
      <c r="H105" s="13">
        <v>20400</v>
      </c>
      <c r="I105" s="13">
        <v>0</v>
      </c>
      <c r="J105" s="13">
        <v>0</v>
      </c>
      <c r="K105" s="13"/>
      <c r="L105" s="13">
        <v>19600</v>
      </c>
      <c r="M105" s="13">
        <v>20400</v>
      </c>
      <c r="N105" s="13">
        <v>0</v>
      </c>
      <c r="O105" s="13">
        <v>0</v>
      </c>
      <c r="P105" s="13"/>
      <c r="Q105" s="13">
        <v>19600</v>
      </c>
      <c r="R105" s="13">
        <v>20400</v>
      </c>
      <c r="S105" s="13">
        <v>0</v>
      </c>
      <c r="T105" s="13">
        <v>0</v>
      </c>
      <c r="U105" s="13" t="s">
        <v>202</v>
      </c>
      <c r="V105" s="13" t="s">
        <v>207</v>
      </c>
      <c r="W105" s="80"/>
      <c r="X105" s="80"/>
      <c r="Y105" s="80"/>
      <c r="AA105" s="80"/>
    </row>
    <row r="106" spans="1:27" s="5" customFormat="1" ht="66.75" customHeight="1">
      <c r="A106" s="17" t="s">
        <v>93</v>
      </c>
      <c r="B106" s="20" t="s">
        <v>132</v>
      </c>
      <c r="C106" s="19" t="s">
        <v>217</v>
      </c>
      <c r="D106" s="104"/>
      <c r="E106" s="105"/>
      <c r="F106" s="15"/>
      <c r="G106" s="15">
        <f>G107+G108</f>
        <v>49700</v>
      </c>
      <c r="H106" s="15">
        <f>H107+H108</f>
        <v>69728.6</v>
      </c>
      <c r="I106" s="15">
        <f aca="true" t="shared" si="15" ref="I106:T106">I107+I108</f>
        <v>0</v>
      </c>
      <c r="J106" s="15">
        <f t="shared" si="15"/>
        <v>57000</v>
      </c>
      <c r="K106" s="15">
        <f t="shared" si="15"/>
        <v>0</v>
      </c>
      <c r="L106" s="15">
        <f t="shared" si="15"/>
        <v>49700</v>
      </c>
      <c r="M106" s="15">
        <f t="shared" si="15"/>
        <v>63396.5</v>
      </c>
      <c r="N106" s="15">
        <f t="shared" si="15"/>
        <v>0</v>
      </c>
      <c r="O106" s="15">
        <f t="shared" si="15"/>
        <v>40940</v>
      </c>
      <c r="P106" s="15">
        <f t="shared" si="15"/>
        <v>0</v>
      </c>
      <c r="Q106" s="15">
        <f t="shared" si="15"/>
        <v>49700</v>
      </c>
      <c r="R106" s="15">
        <f t="shared" si="15"/>
        <v>63396.5</v>
      </c>
      <c r="S106" s="15">
        <f t="shared" si="15"/>
        <v>0</v>
      </c>
      <c r="T106" s="15">
        <f t="shared" si="15"/>
        <v>40940</v>
      </c>
      <c r="U106" s="15"/>
      <c r="V106" s="15" t="s">
        <v>241</v>
      </c>
      <c r="W106" s="80"/>
      <c r="X106" s="80"/>
      <c r="Y106" s="80"/>
      <c r="AA106" s="80"/>
    </row>
    <row r="107" spans="1:27" s="5" customFormat="1" ht="70.5" customHeight="1">
      <c r="A107" s="104" t="s">
        <v>68</v>
      </c>
      <c r="B107" s="16" t="s">
        <v>136</v>
      </c>
      <c r="C107" s="105" t="s">
        <v>217</v>
      </c>
      <c r="D107" s="104"/>
      <c r="E107" s="105"/>
      <c r="F107" s="13"/>
      <c r="G107" s="13">
        <v>49700</v>
      </c>
      <c r="H107" s="13">
        <v>51728.6</v>
      </c>
      <c r="I107" s="13">
        <v>0</v>
      </c>
      <c r="J107" s="13">
        <v>0</v>
      </c>
      <c r="K107" s="13"/>
      <c r="L107" s="13">
        <v>49700</v>
      </c>
      <c r="M107" s="13">
        <v>51728.6</v>
      </c>
      <c r="N107" s="13">
        <v>0</v>
      </c>
      <c r="O107" s="13">
        <v>0</v>
      </c>
      <c r="P107" s="13"/>
      <c r="Q107" s="13">
        <v>49700</v>
      </c>
      <c r="R107" s="13">
        <v>51728.6</v>
      </c>
      <c r="S107" s="13">
        <v>0</v>
      </c>
      <c r="T107" s="13">
        <v>0</v>
      </c>
      <c r="U107" s="13" t="s">
        <v>203</v>
      </c>
      <c r="V107" s="13" t="s">
        <v>207</v>
      </c>
      <c r="W107" s="80"/>
      <c r="X107" s="80"/>
      <c r="Y107" s="80"/>
      <c r="AA107" s="80"/>
    </row>
    <row r="108" spans="1:27" s="5" customFormat="1" ht="131.25" customHeight="1">
      <c r="A108" s="104" t="s">
        <v>69</v>
      </c>
      <c r="B108" s="16" t="s">
        <v>137</v>
      </c>
      <c r="C108" s="105" t="s">
        <v>217</v>
      </c>
      <c r="D108" s="104"/>
      <c r="E108" s="105"/>
      <c r="F108" s="13"/>
      <c r="G108" s="13">
        <v>0</v>
      </c>
      <c r="H108" s="13">
        <v>18000</v>
      </c>
      <c r="I108" s="13">
        <v>0</v>
      </c>
      <c r="J108" s="13">
        <v>57000</v>
      </c>
      <c r="K108" s="13"/>
      <c r="L108" s="13">
        <v>0</v>
      </c>
      <c r="M108" s="13">
        <v>11667.9</v>
      </c>
      <c r="N108" s="13">
        <v>0</v>
      </c>
      <c r="O108" s="13">
        <v>40940</v>
      </c>
      <c r="P108" s="13"/>
      <c r="Q108" s="13">
        <v>0</v>
      </c>
      <c r="R108" s="13">
        <v>11667.9</v>
      </c>
      <c r="S108" s="13">
        <v>0</v>
      </c>
      <c r="T108" s="13">
        <v>40940</v>
      </c>
      <c r="U108" s="13" t="s">
        <v>236</v>
      </c>
      <c r="V108" s="13" t="s">
        <v>207</v>
      </c>
      <c r="W108" s="80"/>
      <c r="X108" s="80"/>
      <c r="Y108" s="80"/>
      <c r="AA108" s="80"/>
    </row>
    <row r="109" spans="1:27" s="5" customFormat="1" ht="56.25" customHeight="1">
      <c r="A109" s="119" t="s">
        <v>133</v>
      </c>
      <c r="B109" s="119"/>
      <c r="C109" s="119"/>
      <c r="D109" s="104"/>
      <c r="E109" s="105"/>
      <c r="F109" s="15"/>
      <c r="G109" s="15">
        <f>G103+G106</f>
        <v>69300</v>
      </c>
      <c r="H109" s="15">
        <f>H103+H106</f>
        <v>90128.6</v>
      </c>
      <c r="I109" s="15">
        <f>I103+I106</f>
        <v>0</v>
      </c>
      <c r="J109" s="15">
        <f>J103+J106</f>
        <v>207600</v>
      </c>
      <c r="K109" s="15">
        <f>K106+K103</f>
        <v>0</v>
      </c>
      <c r="L109" s="15">
        <f>L103+L106</f>
        <v>69300</v>
      </c>
      <c r="M109" s="15">
        <f>M103+M106</f>
        <v>83796.5</v>
      </c>
      <c r="N109" s="15">
        <f>N103+N106</f>
        <v>0</v>
      </c>
      <c r="O109" s="15">
        <f>O103+O106</f>
        <v>197890.4</v>
      </c>
      <c r="P109" s="15">
        <f>P106+P103</f>
        <v>0</v>
      </c>
      <c r="Q109" s="15">
        <f>Q103+Q106</f>
        <v>69300</v>
      </c>
      <c r="R109" s="15">
        <f>R103+R106</f>
        <v>83796.5</v>
      </c>
      <c r="S109" s="15">
        <f>S103+S106</f>
        <v>0</v>
      </c>
      <c r="T109" s="15">
        <f>T103+T106</f>
        <v>215398.8</v>
      </c>
      <c r="U109" s="15"/>
      <c r="V109" s="15"/>
      <c r="W109" s="80"/>
      <c r="X109" s="80"/>
      <c r="Y109" s="80"/>
      <c r="AA109" s="80"/>
    </row>
    <row r="110" spans="1:27" s="4" customFormat="1" ht="57" customHeight="1">
      <c r="A110" s="119" t="s">
        <v>138</v>
      </c>
      <c r="B110" s="119"/>
      <c r="C110" s="119"/>
      <c r="D110" s="104">
        <v>2014</v>
      </c>
      <c r="E110" s="105" t="s">
        <v>20</v>
      </c>
      <c r="F110" s="15" t="e">
        <f>F49+F69+F101</f>
        <v>#REF!</v>
      </c>
      <c r="G110" s="15">
        <f aca="true" t="shared" si="16" ref="G110:T110">G101+G88+G69+G49+G109</f>
        <v>1829300</v>
      </c>
      <c r="H110" s="15">
        <f>H101+H88+H69+H49+H109</f>
        <v>13631652.610249998</v>
      </c>
      <c r="I110" s="15">
        <f t="shared" si="16"/>
        <v>271807.09277</v>
      </c>
      <c r="J110" s="15">
        <f t="shared" si="16"/>
        <v>328354.3</v>
      </c>
      <c r="K110" s="15" t="e">
        <f t="shared" si="16"/>
        <v>#REF!</v>
      </c>
      <c r="L110" s="15">
        <f t="shared" si="16"/>
        <v>1829300</v>
      </c>
      <c r="M110" s="15">
        <f>M101+M88+M69+M49+M109</f>
        <v>12643508.6418</v>
      </c>
      <c r="N110" s="15">
        <f t="shared" si="16"/>
        <v>238935.22539999997</v>
      </c>
      <c r="O110" s="15">
        <f t="shared" si="16"/>
        <v>329164.3</v>
      </c>
      <c r="P110" s="15" t="e">
        <f t="shared" si="16"/>
        <v>#REF!</v>
      </c>
      <c r="Q110" s="15">
        <f t="shared" si="16"/>
        <v>1919613.15136</v>
      </c>
      <c r="R110" s="15">
        <f>R101+R88+R69+R49+R109</f>
        <v>12580981.01436</v>
      </c>
      <c r="S110" s="15">
        <f t="shared" si="16"/>
        <v>238935.2254</v>
      </c>
      <c r="T110" s="15">
        <f t="shared" si="16"/>
        <v>296808.3</v>
      </c>
      <c r="U110" s="15"/>
      <c r="V110" s="15" t="s">
        <v>258</v>
      </c>
      <c r="W110" s="80"/>
      <c r="X110" s="80"/>
      <c r="Y110" s="80"/>
      <c r="AA110" s="80"/>
    </row>
    <row r="111" spans="1:27" ht="29.25" customHeight="1">
      <c r="A111" s="135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83"/>
      <c r="X111" s="102"/>
      <c r="Y111" s="83"/>
      <c r="AA111" s="83"/>
    </row>
    <row r="112" spans="1:27" ht="18.75" customHeight="1">
      <c r="A112" s="99" t="s">
        <v>178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72"/>
      <c r="X112" s="72"/>
      <c r="Y112" s="72"/>
      <c r="AA112" s="72"/>
    </row>
    <row r="113" spans="1:27" ht="18.75" customHeight="1">
      <c r="A113" s="91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52"/>
      <c r="M113" s="92"/>
      <c r="N113" s="92"/>
      <c r="O113" s="92"/>
      <c r="P113" s="92"/>
      <c r="Q113" s="52"/>
      <c r="R113" s="92"/>
      <c r="S113" s="92"/>
      <c r="T113" s="92"/>
      <c r="U113" s="92"/>
      <c r="V113" s="92"/>
      <c r="W113" s="72"/>
      <c r="X113" s="72"/>
      <c r="Y113" s="72"/>
      <c r="AA113" s="72"/>
    </row>
    <row r="114" spans="1:27" s="8" customFormat="1" ht="39" customHeight="1">
      <c r="A114" s="133"/>
      <c r="B114" s="134"/>
      <c r="C114" s="134"/>
      <c r="D114" s="134"/>
      <c r="E114" s="134"/>
      <c r="F114" s="134"/>
      <c r="G114" s="134"/>
      <c r="H114" s="134"/>
      <c r="I114" s="134"/>
      <c r="J114" s="53"/>
      <c r="K114" s="53"/>
      <c r="L114" s="53"/>
      <c r="M114" s="53"/>
      <c r="N114" s="132"/>
      <c r="O114" s="132"/>
      <c r="P114" s="132"/>
      <c r="Q114" s="132"/>
      <c r="R114" s="132"/>
      <c r="S114" s="132"/>
      <c r="T114" s="38"/>
      <c r="U114" s="38"/>
      <c r="V114" s="38"/>
      <c r="W114" s="38"/>
      <c r="X114" s="38"/>
      <c r="Y114" s="38"/>
      <c r="AA114" s="38"/>
    </row>
    <row r="115" spans="1:27" s="8" customFormat="1" ht="29.25" customHeight="1">
      <c r="A115" s="108"/>
      <c r="B115" s="109"/>
      <c r="C115" s="109"/>
      <c r="D115" s="109"/>
      <c r="E115" s="109"/>
      <c r="F115" s="109"/>
      <c r="G115" s="109"/>
      <c r="H115" s="109"/>
      <c r="I115" s="109"/>
      <c r="J115" s="53"/>
      <c r="K115" s="53"/>
      <c r="L115" s="53"/>
      <c r="M115" s="53"/>
      <c r="N115" s="107"/>
      <c r="O115" s="107"/>
      <c r="P115" s="107"/>
      <c r="Q115" s="54"/>
      <c r="R115" s="107"/>
      <c r="S115" s="107"/>
      <c r="T115" s="38"/>
      <c r="U115" s="38"/>
      <c r="V115" s="38"/>
      <c r="W115" s="38"/>
      <c r="X115" s="38"/>
      <c r="Y115" s="38"/>
      <c r="AA115" s="38"/>
    </row>
    <row r="116" spans="1:27" s="8" customFormat="1" ht="39" customHeight="1" hidden="1">
      <c r="A116" s="108"/>
      <c r="B116" s="109"/>
      <c r="C116" s="109"/>
      <c r="D116" s="109"/>
      <c r="E116" s="109"/>
      <c r="F116" s="109"/>
      <c r="G116" s="109"/>
      <c r="H116" s="109"/>
      <c r="I116" s="109"/>
      <c r="J116" s="53"/>
      <c r="K116" s="53"/>
      <c r="L116" s="53"/>
      <c r="M116" s="53"/>
      <c r="N116" s="107"/>
      <c r="O116" s="107"/>
      <c r="P116" s="107"/>
      <c r="Q116" s="54"/>
      <c r="R116" s="107"/>
      <c r="S116" s="107"/>
      <c r="T116" s="38"/>
      <c r="U116" s="38"/>
      <c r="V116" s="38"/>
      <c r="W116" s="38"/>
      <c r="X116" s="38"/>
      <c r="Y116" s="38"/>
      <c r="AA116" s="38"/>
    </row>
    <row r="117" spans="1:27" s="8" customFormat="1" ht="39" customHeight="1">
      <c r="A117" s="108"/>
      <c r="B117" s="109"/>
      <c r="C117" s="109"/>
      <c r="D117" s="109"/>
      <c r="E117" s="109"/>
      <c r="F117" s="109"/>
      <c r="G117" s="109"/>
      <c r="H117" s="109"/>
      <c r="I117" s="109"/>
      <c r="J117" s="53"/>
      <c r="K117" s="53"/>
      <c r="L117" s="53"/>
      <c r="M117" s="53"/>
      <c r="N117" s="107"/>
      <c r="O117" s="107"/>
      <c r="P117" s="107"/>
      <c r="Q117" s="54"/>
      <c r="R117" s="107"/>
      <c r="S117" s="107"/>
      <c r="T117" s="38"/>
      <c r="U117" s="38"/>
      <c r="V117" s="38"/>
      <c r="W117" s="38"/>
      <c r="X117" s="101"/>
      <c r="Y117" s="38"/>
      <c r="AA117" s="38"/>
    </row>
    <row r="118" spans="1:27" s="8" customFormat="1" ht="15" customHeight="1">
      <c r="A118" s="55"/>
      <c r="B118" s="56"/>
      <c r="C118" s="56"/>
      <c r="D118" s="56"/>
      <c r="E118" s="56"/>
      <c r="F118" s="56"/>
      <c r="G118" s="56"/>
      <c r="H118" s="57"/>
      <c r="I118" s="53"/>
      <c r="J118" s="53"/>
      <c r="K118" s="53"/>
      <c r="L118" s="53"/>
      <c r="M118" s="53"/>
      <c r="N118" s="107"/>
      <c r="O118" s="107"/>
      <c r="P118" s="107"/>
      <c r="Q118" s="54"/>
      <c r="R118" s="107"/>
      <c r="S118" s="107"/>
      <c r="T118" s="38"/>
      <c r="U118" s="38"/>
      <c r="V118" s="38"/>
      <c r="W118" s="38"/>
      <c r="X118" s="38"/>
      <c r="Y118" s="38"/>
      <c r="AA118" s="38"/>
    </row>
    <row r="119" spans="1:27" s="8" customFormat="1" ht="10.5" customHeight="1">
      <c r="A119" s="55"/>
      <c r="B119" s="58"/>
      <c r="C119" s="59"/>
      <c r="D119" s="60"/>
      <c r="E119" s="61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38"/>
      <c r="W119" s="38"/>
      <c r="X119" s="38"/>
      <c r="Y119" s="38"/>
      <c r="AA119" s="38"/>
    </row>
    <row r="120" spans="1:27" ht="15">
      <c r="A120" s="63" t="s">
        <v>165</v>
      </c>
      <c r="B120" s="38"/>
      <c r="C120" s="64"/>
      <c r="D120" s="65"/>
      <c r="E120" s="55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38"/>
      <c r="W120" s="38"/>
      <c r="X120" s="38"/>
      <c r="Y120" s="38"/>
      <c r="AA120" s="38"/>
    </row>
    <row r="121" spans="1:27" ht="12.75">
      <c r="A121" s="67"/>
      <c r="B121" s="68"/>
      <c r="C121" s="69"/>
      <c r="D121" s="70"/>
      <c r="E121" s="67"/>
      <c r="F121" s="71"/>
      <c r="G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68"/>
      <c r="W121" s="68"/>
      <c r="X121" s="68"/>
      <c r="Y121" s="68"/>
      <c r="AA121" s="68"/>
    </row>
    <row r="122" spans="1:27" ht="12.75">
      <c r="A122" s="67"/>
      <c r="B122" s="68"/>
      <c r="C122" s="69"/>
      <c r="D122" s="70"/>
      <c r="E122" s="67"/>
      <c r="F122" s="71"/>
      <c r="G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68"/>
      <c r="W122" s="68"/>
      <c r="X122" s="68"/>
      <c r="Y122" s="68"/>
      <c r="AA122" s="68"/>
    </row>
  </sheetData>
  <sheetProtection/>
  <mergeCells count="26">
    <mergeCell ref="A1:T1"/>
    <mergeCell ref="N114:S114"/>
    <mergeCell ref="A110:C110"/>
    <mergeCell ref="A101:C101"/>
    <mergeCell ref="F9:J9"/>
    <mergeCell ref="E9:E10"/>
    <mergeCell ref="A114:I114"/>
    <mergeCell ref="A88:C88"/>
    <mergeCell ref="A111:V111"/>
    <mergeCell ref="A3:V3"/>
    <mergeCell ref="P9:T9"/>
    <mergeCell ref="B9:B10"/>
    <mergeCell ref="K9:O9"/>
    <mergeCell ref="A69:C69"/>
    <mergeCell ref="A12:T12"/>
    <mergeCell ref="A50:T50"/>
    <mergeCell ref="A70:T70"/>
    <mergeCell ref="U95:U96"/>
    <mergeCell ref="A89:T89"/>
    <mergeCell ref="A109:C109"/>
    <mergeCell ref="A49:C49"/>
    <mergeCell ref="D9:D10"/>
    <mergeCell ref="C9:C10"/>
    <mergeCell ref="A102:T102"/>
    <mergeCell ref="C95:C100"/>
    <mergeCell ref="A9:A10"/>
  </mergeCells>
  <printOptions/>
  <pageMargins left="0.35433070866141736" right="0.15748031496062992" top="0" bottom="0" header="0.15748031496062992" footer="0.15748031496062992"/>
  <pageSetup fitToHeight="0" fitToWidth="1" horizontalDpi="600" verticalDpi="600" orientation="landscape" paperSize="9" scale="45" r:id="rId1"/>
  <colBreaks count="1" manualBreakCount="1">
    <brk id="23" max="1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Жанна Николаевна Решетникова</cp:lastModifiedBy>
  <cp:lastPrinted>2021-03-31T10:34:03Z</cp:lastPrinted>
  <dcterms:created xsi:type="dcterms:W3CDTF">2013-12-09T13:14:17Z</dcterms:created>
  <dcterms:modified xsi:type="dcterms:W3CDTF">2021-03-31T10:34:15Z</dcterms:modified>
  <cp:category/>
  <cp:version/>
  <cp:contentType/>
  <cp:contentStatus/>
</cp:coreProperties>
</file>