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040" windowWidth="15360" windowHeight="5790" activeTab="0"/>
  </bookViews>
  <sheets>
    <sheet name="Отчет по ГП за 1квартал 2020год" sheetId="1" r:id="rId1"/>
  </sheets>
  <definedNames>
    <definedName name="_xlnm.Print_Titles" localSheetId="0">'Отчет по ГП за 1квартал 2020год'!$9:$11</definedName>
    <definedName name="_xlnm.Print_Area" localSheetId="0">'Отчет по ГП за 1квартал 2020год'!$A$1:$V$123</definedName>
  </definedNames>
  <calcPr fullCalcOnLoad="1"/>
</workbook>
</file>

<file path=xl/sharedStrings.xml><?xml version="1.0" encoding="utf-8"?>
<sst xmlns="http://schemas.openxmlformats.org/spreadsheetml/2006/main" count="534" uniqueCount="286">
  <si>
    <t>1</t>
  </si>
  <si>
    <t>1.1</t>
  </si>
  <si>
    <t>1.2</t>
  </si>
  <si>
    <t>1.3</t>
  </si>
  <si>
    <t>2</t>
  </si>
  <si>
    <t>Всего, в т.ч.</t>
  </si>
  <si>
    <t>Участник (ОИВ)</t>
  </si>
  <si>
    <t>Фактическая дата начала реализации мероприятия (квартал,год)</t>
  </si>
  <si>
    <t>Фактическая дата окончания реализации мероприятия (квартал,год)</t>
  </si>
  <si>
    <t>Федеральный бюджет</t>
  </si>
  <si>
    <t>Областной бюджет</t>
  </si>
  <si>
    <t>Местные бюджеты</t>
  </si>
  <si>
    <t>Прочие источники</t>
  </si>
  <si>
    <t>ОТЧЕТ о реализации государственной программы</t>
  </si>
  <si>
    <t>Наименование государственной программы</t>
  </si>
  <si>
    <t>ИТОГО по подпрограмме 1 «Развитие автомобильных дорог Ленинградской области»</t>
  </si>
  <si>
    <t xml:space="preserve">Всего   </t>
  </si>
  <si>
    <t>2014</t>
  </si>
  <si>
    <t>Наименование ВЦП, основного мероприятия (наименование основного мероприятия в рамках государственных программ, наименование объектов строительства и реконструкции)</t>
  </si>
  <si>
    <t>2015</t>
  </si>
  <si>
    <t>2016</t>
  </si>
  <si>
    <t>Строительство транспортной развязки на пересечении автомобильной дороги "Санкт-Петербург- завод им.Свердлова- Всеволожск ( км39) с железной дорогой на  перегоне Всеволожск-Мельничный Ручей во Всеволожском районе Ленинградской области.</t>
  </si>
  <si>
    <t>2017</t>
  </si>
  <si>
    <t>3.1</t>
  </si>
  <si>
    <t>3.2</t>
  </si>
  <si>
    <t>Капитальный ремонт и ремонт автомобильных дорог общего пользования местного значения , имеющих приоритетный социально-значимый характер</t>
  </si>
  <si>
    <t xml:space="preserve">Областной бюджет </t>
  </si>
  <si>
    <t xml:space="preserve">Прочие источники </t>
  </si>
  <si>
    <t>Основное мероприятие: "Строительство и реконструкция автомобильных дорог общего пользования регионального и межмуниципального значения"</t>
  </si>
  <si>
    <t>Строительство автомобильных дорог общего пользования регионального и межмуниципального значения</t>
  </si>
  <si>
    <t>1.1.1</t>
  </si>
  <si>
    <t xml:space="preserve">Проектно-изыскательские работы и отвод земель будущих лет по объектам строительства </t>
  </si>
  <si>
    <t>Реконструкция автомобильных дорог общего пользования регионального и межмуниципального значения</t>
  </si>
  <si>
    <t>Основное мероприятие: "Содержание, капитальный ремонт и ремонт  автомобильных дорог общего пользования регионального и межмуниципального значения"</t>
  </si>
  <si>
    <t>2.1</t>
  </si>
  <si>
    <t>Ремонт автомобильных дорог общего пользования регионального и межмуниципального значения</t>
  </si>
  <si>
    <t>Основное мероприятие: "Техническое оснащение, постановка на кадастровый учет объектов недвижимости в целях государственной регистрации прав, функционирование государственных казенных учреждений для обеспечения дорожной деятельности"</t>
  </si>
  <si>
    <t xml:space="preserve">Расходы на обеспечение деятельности государственных казенных учреждений </t>
  </si>
  <si>
    <t>Кадастровые работы</t>
  </si>
  <si>
    <t>Основное мероприятие "Предупреждение опасного поведения участников дорожного движения"</t>
  </si>
  <si>
    <t>Организация и проведение конкурса проффесионального мастерства водителей автобусов</t>
  </si>
  <si>
    <t>Обследование трасс регулярных автобусных маршрутов на соответствие требованиям обеспечения БДД</t>
  </si>
  <si>
    <t xml:space="preserve">№ п/п по ГП </t>
  </si>
  <si>
    <t>3.</t>
  </si>
  <si>
    <t>Обеспечение деятельности управления Ленинградской области по государственному техническому надзору и контролю в целях исполнения своих полномочий</t>
  </si>
  <si>
    <t>Оказание государственных услуг и контрольно-надзорная деятельность</t>
  </si>
  <si>
    <t>3.1.</t>
  </si>
  <si>
    <t>3.2.</t>
  </si>
  <si>
    <t>Основное мероприятие "Обеспечение безопасности эксплуатации самоходных машин для жизни и здоровья людей"</t>
  </si>
  <si>
    <t>4.</t>
  </si>
  <si>
    <t>4.1.</t>
  </si>
  <si>
    <t>Подпрограмма "Общественный транспорт и транспортная инфраструктура"</t>
  </si>
  <si>
    <t xml:space="preserve">Подпрограмма  "Развитие автомобильных дорог Ленинградской области" </t>
  </si>
  <si>
    <t>Подпрограмма  "Поддержание существующей сети автомобильных дорог общего пользования"</t>
  </si>
  <si>
    <t xml:space="preserve">Обеспечение деятельности (услуги, работы) государственных учреждений </t>
  </si>
  <si>
    <t>Развитие информационных систем на общественном транспорте</t>
  </si>
  <si>
    <t>Отдельные мероприятия в области автомобильного транспорта (Мероприятия и проекты)</t>
  </si>
  <si>
    <t>Основоное мероприятие "Обеспечение устойчивого функционирования и совершенствования системы транспортного обслуживания населения в Ленинградской области"</t>
  </si>
  <si>
    <t>Основное мероприятие "Развитие транспортной инфраструктуры Ленинградской области"</t>
  </si>
  <si>
    <t>1.1.</t>
  </si>
  <si>
    <t>1.2.</t>
  </si>
  <si>
    <t>1.3.</t>
  </si>
  <si>
    <t>2.1.</t>
  </si>
  <si>
    <t>2.2.</t>
  </si>
  <si>
    <t>2.3.</t>
  </si>
  <si>
    <t>ИТОГО по подпрограмме  "Общественный транспорт и транспортная инфраструктура"</t>
  </si>
  <si>
    <t>Управление Ленинградской области по государственному техническому надзору и контролю</t>
  </si>
  <si>
    <t>Ремонт автомобильных дорог общего пользования местного значения</t>
  </si>
  <si>
    <t>Основное мероприятие "Строительство (реконструкция), включая проектирование, автомобильных дорог общего пользования местного значения"</t>
  </si>
  <si>
    <t>2.4.</t>
  </si>
  <si>
    <t>2.7.</t>
  </si>
  <si>
    <t>Комтет по дорожному хозяйству Ленинградской области (далее - Комитет), ГКУ Ленавтодор</t>
  </si>
  <si>
    <t>Комитет, ГКУ Ленавтодор</t>
  </si>
  <si>
    <t>Комитет</t>
  </si>
  <si>
    <t>Подпрограмма  "Повышение безопасности дорожного движения и снижение негативного влияния транспорта на окружающую среду"</t>
  </si>
  <si>
    <t>ИТОГО по подпрограмме  "Повышение безопасности дорожного движения и снижение негативного влияния транспорта на окружающую среду"</t>
  </si>
  <si>
    <t>ИТОГО по подпрограмме  "Поддержание существующей сети автомобильных дорог общего пользования"</t>
  </si>
  <si>
    <t>федеральный бюджет</t>
  </si>
  <si>
    <t>Всего субсидти АНО</t>
  </si>
  <si>
    <t>2.8.</t>
  </si>
  <si>
    <t xml:space="preserve">  "Развитие транспортной системы Ленинградской области"</t>
  </si>
  <si>
    <t>3</t>
  </si>
  <si>
    <t>1.1.3.</t>
  </si>
  <si>
    <t>1.1.4.</t>
  </si>
  <si>
    <t>1.1.5.</t>
  </si>
  <si>
    <t>2.</t>
  </si>
  <si>
    <t>4</t>
  </si>
  <si>
    <t>4.1</t>
  </si>
  <si>
    <t>4.3</t>
  </si>
  <si>
    <t>4.2.</t>
  </si>
  <si>
    <t>Развитие инфраструктуры водного транспорта</t>
  </si>
  <si>
    <t>Основоное мероприятие: "Капитальный ремонт и ремонт автомобильных дорог общего пользования местного значения"</t>
  </si>
  <si>
    <t>1.1.7.</t>
  </si>
  <si>
    <t>Строительство продолжения  ул. Слепнева (от ул. Авиатриссы Зверевой до примыкания   к ул. Киевской) по адресу: Ленинградская область, г. Гатчина (0,853 км)</t>
  </si>
  <si>
    <t>1.1.2.</t>
  </si>
  <si>
    <t>5.</t>
  </si>
  <si>
    <t>5.1.</t>
  </si>
  <si>
    <t>Основное мероприятие "Федеральный проект "Общесистемные меры развития дорожного хозяйства" (Региональный проект "Общесистемные меры развития дорожного хозяйства")</t>
  </si>
  <si>
    <t>5</t>
  </si>
  <si>
    <t xml:space="preserve">Субсидии юридическим лицам на финансовое обеспечение затрат при приобретении дорожной техники и другого имущества, необходимого для функционирования и содержания а/д </t>
  </si>
  <si>
    <t>Устройство недостающих, восстановление существующих и обеспечение функционирования элементов обустройства автомобильных дорогах общего пользования регионального и межмуниципального значения, непосредственно влияющих на обеспечение безопасности дорожного движения</t>
  </si>
  <si>
    <t>Комитет, ГКУ ЦБДД</t>
  </si>
  <si>
    <t>Реконструкция автомобильной дороги общего пользования регионального значения"Санкт-Петербург – Колтуши                                                                               на участке КАД - Колтуши"</t>
  </si>
  <si>
    <t>2.5.</t>
  </si>
  <si>
    <t>2.6.</t>
  </si>
  <si>
    <t>1.1.6</t>
  </si>
  <si>
    <t>1,2,1,</t>
  </si>
  <si>
    <t>1,2,2</t>
  </si>
  <si>
    <t>2.10.</t>
  </si>
  <si>
    <t>Строительство участка автомобильной дороги от автомобильной дороги "Мины-Новинка" до дер. Клетно, проходящей вне зоны жилой застройки дер. Борисово,  в том числе ПИР</t>
  </si>
  <si>
    <t>Строительство ул. Шадрина на участке от улицы Крикковское шоссе до ул. Проектная 3 в мкр №7 г. Кингисепп (0,47618 км)</t>
  </si>
  <si>
    <t>Реконструкция автомобильной дороги "Подъезд к многофункциональному музейному центру в с. Рождествено от а/д М-20 Санкт-Петербург - Псков" по адресу: Ленинградская область, Гатчинский район, с. Рождествено (0,41 км)</t>
  </si>
  <si>
    <t>Основное мероприятие "Обеспечение транспортной безопасности объектов транспортной инфраструктуры Ленинградской области"</t>
  </si>
  <si>
    <t>Оценка уязвимости объектов транспортной инфраструктуры Ленинградской области</t>
  </si>
  <si>
    <t>Подпрограмма "Развитие рынка газомоторного топлива"</t>
  </si>
  <si>
    <t>1.</t>
  </si>
  <si>
    <t>Основное мероприятие "Развитие сети стационарных объектов заправочной инфраструктуры компримированного природного газа"</t>
  </si>
  <si>
    <t>Основное мероприятие "Перевод автомобильной техники на газомоторное топливо"</t>
  </si>
  <si>
    <t>ИТОГО по подпрограмме  "Развитие рынка газомоторного топлива"</t>
  </si>
  <si>
    <t>Строительство сети стационарных объектов заправочной инфраструктуры компримированного природного газа</t>
  </si>
  <si>
    <t>Мероприятия по развитию рынка газомоторного топлива (развитие заправочной инфраструктуры компримированного природного газа)</t>
  </si>
  <si>
    <t>Мероприятия по развитию рынка газомоторного топлива (поддержка переоборудования существующей автомобильной техники, включая общественный транспорт и коммунальную технику, для использования природного газа в качестве топлива)</t>
  </si>
  <si>
    <t>Возмещение части затрат юридическим лицам, индивидуальным предпринимателям, осуществляющим деятельность на территории Ленинградской области, на закупку автобусов на газомоторном топливе</t>
  </si>
  <si>
    <t>ВСЕГО по государственной программе ЛО   "Развитие транспортной системы Ленинградской области"</t>
  </si>
  <si>
    <t>1.1.8.</t>
  </si>
  <si>
    <t xml:space="preserve">Проектно-изыскательские работы и отвод земель будущих лет </t>
  </si>
  <si>
    <t>2.9.</t>
  </si>
  <si>
    <t>2.12.</t>
  </si>
  <si>
    <t>4.4.</t>
  </si>
  <si>
    <t>Приобретение дорожной техники и другого имущества, необходимого для функционирования и содержания а/д и обеспечения контроля качества выполненных дорожных работ</t>
  </si>
  <si>
    <t>5.2.</t>
  </si>
  <si>
    <t>Разработка и утверждение планов обеспечения транспортной безопасности объектов транспортной инфраструктуры ЛО</t>
  </si>
  <si>
    <t>Устройство недостающих, восстановление существующих и обеспечение функционирования элементов обустройства автомобильных дорогах общего пользования регионального и межмуниципального значения, непосредственно влияющих на обеспечение безопасности дорожного движения (заказчик - ГКУ "Ленавтодор")</t>
  </si>
  <si>
    <t>Устройство недостающих, восстановление существующих и обеспечение функционирования элементов обустройства автомобильных дорогах общего пользования регионального и межмуниципального значения, непосредственно влияющих на обеспечение безопасности дорожного движения (заказчик - ГКУ  ЛО "ЦБДД")</t>
  </si>
  <si>
    <t>6</t>
  </si>
  <si>
    <t>6.1.</t>
  </si>
  <si>
    <t xml:space="preserve">Устройство недостающих, восстановление существующих и обеспечение функционирования элементов обустройства автомобильных дорог общего пользования регионального и межмуниципального значения, непосредственно влияющих на обеспечение безопасности дорожного движения  (ГКУ Ленавтодор) </t>
  </si>
  <si>
    <t>Субсидии автономной некоммерческой организации "Дирекция по развитию транспортной системы Санкт-Петербурга и Ленинградской области"*</t>
  </si>
  <si>
    <t>Строительство мостового перехода через реку Волхов на подъезде к г.Кириши в Киришском районе Ленинградской области</t>
  </si>
  <si>
    <t>Строительство транспортной развязки на пересечении автомобильной дороги "Санкт-Петербург- завод им.Свердлова- Всеволожск ( км39) с железной дорогой на  перегоне Всеволожск-Мельничный Ручей во Всеволожском районе Ленинградской области</t>
  </si>
  <si>
    <t>Исп. Решетникова Ж.Н. В. тел. 539-45-31 (3828)</t>
  </si>
  <si>
    <t>Сведения о достигнутых результатах</t>
  </si>
  <si>
    <t>1.1.9.</t>
  </si>
  <si>
    <t>Развитие инфраструктуры общественного транспорта</t>
  </si>
  <si>
    <t>1.1.10.</t>
  </si>
  <si>
    <t xml:space="preserve">Строительство автомобильной дороги от кольцевой автомобильной дороги вокруг Санкт-Петербурга до автомобильной дороги "Санкт-Петербург - Матокса" на участке от границы Санкт-Петербурга до автомобильной дороги "Санкт-Петербург - Матокса" </t>
  </si>
  <si>
    <t>1.2.4.</t>
  </si>
  <si>
    <t>1.2.3.</t>
  </si>
  <si>
    <t>Реконструкция а/д "Войпала-Сирокасска-Васильково-г.Шальдиха" на участке км 13-км 14 с устройством нового водопропускного сооружения на р.Рябиновка</t>
  </si>
  <si>
    <t>Разработка проектно-сметной документации на реконструкцию а/д "Лемовжа- Гостятино"</t>
  </si>
  <si>
    <t>Строительство Проектируемой улицы №1 в створе продолжения улицы Центральной и улицы Дмитрия Кожемякина в г. Сертолово Ленинградской области</t>
  </si>
  <si>
    <t>Строительство пешеходного мостового перехода через р.Оредеж в дер.Даймище на территории Рождественского сельского поселения Гатчинского МО Ленинградской области 80 п.м.</t>
  </si>
  <si>
    <t xml:space="preserve">Строительство автомобильной дороги, расположенной по адресу: Ленинградская область, тосненский район, г.Тосно, дорога к стадиону от региональной автодороги "Кеполово-Губаницы-Калитино-выра-Тосно-Шапки",в том числе пректно-изыскательские </t>
  </si>
  <si>
    <t>Реконструкция проезда мкрн Черная речка- мкрн Сертолово-2 по адресу:Ленинградская область, Всеволожский район, г. Сертолово, мкрн Сертолово-2. ул. Мира, земельный участок с кадастровым номером 47:08:0103002:2500(в границах квартала Сертолово-2 до примыкания к Восточно-Выборгскому шоссе)</t>
  </si>
  <si>
    <t>-</t>
  </si>
  <si>
    <t>план 0,948 км/ факт 0</t>
  </si>
  <si>
    <t>план 0,41 км/ факт 0</t>
  </si>
  <si>
    <t>3.1.1.</t>
  </si>
  <si>
    <t xml:space="preserve"> Финансовое обеспечение дорожной деятельности в рамках реализации национального проекта «Безопасные качественные дороги».</t>
  </si>
  <si>
    <t>Комитет Ленинградской области по транспорту</t>
  </si>
  <si>
    <t>Основное мероприятие  Федеральный проект   "Региональная и местная дорожная сеть"(региональный проект  "Региональная и местная дорожная сеть (Ленинградская область)"</t>
  </si>
  <si>
    <t>Мероприятия и проекты</t>
  </si>
  <si>
    <t>1.1.1.</t>
  </si>
  <si>
    <t>Организация и проведение занятий по ПДД с учащимися младших классов в образовательных учреждениях и детских оздоровительных лагерях силами детского мобильного автогородка</t>
  </si>
  <si>
    <t>Проведено обследование трасс регулярных автобусных маршрутов 2 раза в год в летний и осенний период</t>
  </si>
  <si>
    <t>Остаток субсидии на 01.01.2021г.</t>
  </si>
  <si>
    <t>Строительство подъезда к г. Всеволожск*</t>
  </si>
  <si>
    <t>Строительство мостового перехода через реку Свирь у города Подпорожье Подпорожского района Ленинградской области*</t>
  </si>
  <si>
    <t>Этап 1. Стр-во подъезда к ТПУ "Кудрово" *</t>
  </si>
  <si>
    <t>Стр-во а/д нового выхода из Санкт-Петербурга от КАД в обход населенных пунктов Мурино и Новое Девяткино с выходом на существующую а/д "Санкт-Петербург-Матокса"*</t>
  </si>
  <si>
    <t>Подключение международного автомобильного вокзала в составе ТПУ "Девяткино" к КАД 2 этап.Транспортная развязка с КАД на км 30+717 прямого хода КАД*</t>
  </si>
  <si>
    <t>Этап 2. Реконструкция транспортной развязки на км 12+575 км  а/д  Р-21 "Кола" *</t>
  </si>
  <si>
    <t>Ремонт автомобильных дорог общего пользования регионального и межмуниципального значения*</t>
  </si>
  <si>
    <t>Основное мероприятие "Сокращение аварийности на участках концентрации ДТП инженерными методами"*</t>
  </si>
  <si>
    <t>Строительство парковки легкового и пассажирского транспорта у мемориала "Разорванное кольцо" во Всеволожском районе" на участке км 38-км 40 а/д общего пользования регионального значения "Санкт-Петербург-Морье" во Всеволожском районе</t>
  </si>
  <si>
    <t>Строительство 1 этапа улично-дорожной сети по адресу: Ленинградская область, г. Всеволожск, Южный жилой район, кварталы 2,3,4,5,6,7,8. Улица Московская</t>
  </si>
  <si>
    <t xml:space="preserve">Реконструкция ул. Дорожная (в границах от Дороги Жизни  до дома № 7), Садового переулка и улицы Майской  в г. Всеволожске по адресу: Ленинградская область, г. Всеволожск, ул. Дорожная (в границах от Дороги Жизни до дома № 7); Ленинградская область, г. Всеволожск, Садовый переулок; Ленинградская область,                                                                    г. Всеволожск, ул. Майская </t>
  </si>
  <si>
    <t>Реконструкция мостового перехода через р. Саба в дер. Малый Сабск  по адресу: деревня Малый Сабск Волосовского муниципального района Ленинградской области</t>
  </si>
  <si>
    <t>Строительство улицы Гидротехников от ул. Центральной до ул. Серафимовской по адресу: Ленинградская область,Ломоносовский район, Аннинское городское поселение, г.п. Новоселье (2 этап). Протяженность 0,2185 км. (СМР)</t>
  </si>
  <si>
    <t>Реконструкция "Подъезд к музею "Дом станционного смотрителя" в д. Выра от а/д "Кемполово - Выра- Тосно-Шапки"*по адресу Ленинградская область, Гатчинский р. МО Рождественнсое сп дер.Выра</t>
  </si>
  <si>
    <t>план 1 ед/факт 29 ед.</t>
  </si>
  <si>
    <t>2.2.1.</t>
  </si>
  <si>
    <t xml:space="preserve"> Капитальный ремонт а/д общего пользования регионального и межмуниципального значения</t>
  </si>
  <si>
    <t>а/д "Копорье-Ручьи" на участке км  0+00 - км 11+500 в Ломоносовском и Кингисеппском районах (11,703 км)</t>
  </si>
  <si>
    <t>2.3.1.</t>
  </si>
  <si>
    <t>2.3.2.</t>
  </si>
  <si>
    <t>Ремонт а/д общего пользования местного значения</t>
  </si>
  <si>
    <t>Основное мероприятие  Федеральный проект "Безопасность дорожного движения"(региональный проект "Безопасность дорожного движения")(Ленинградская область)</t>
  </si>
  <si>
    <t>Проведение занятий отменено в связи с ограничительными мерами</t>
  </si>
  <si>
    <t>Выполнение критериев и показателей эффективности и результативности деятельности ГКУ ЛО «Леноблтранс», утвержденных Комитетом Ленинградской области по транспорту составило 100 баллов</t>
  </si>
  <si>
    <t>Остаток на 01.07.2021*</t>
  </si>
  <si>
    <t>Строительство ТПУ "Девяткино"</t>
  </si>
  <si>
    <t>Субсидии на строительство (реконструкцию) объектов транспортной инфраструктуры, включая их проектирование</t>
  </si>
  <si>
    <t>Комитет Ленинградской области по траспорту</t>
  </si>
  <si>
    <t>Объем финансового обеспечения государственной программы в 2021 году (тыс. рублей)</t>
  </si>
  <si>
    <t>Реконструкция участка автомобильной дороги по ул. Скворцова г.п. им. Морозова, включая разработку проектно-сметной документации</t>
  </si>
  <si>
    <t>1.4.</t>
  </si>
  <si>
    <t>Финансовое обеспечение дорожной деятельности за счет средств резервного фонда Правительства Российской Федерации.</t>
  </si>
  <si>
    <t>Конкурс  проведен 14.09.2021 при участии 13 организаций (не менее 60 человек)</t>
  </si>
  <si>
    <t>Сопровождение и модернизация ГИС "Автоматизированная система оплаты проезда в Ленинградской области". Разработана концепция, подготовлены технические требования к оборудованию, разработана бизнес-модель и финансовая модель реализации проекта внедрения цифровых сервисов на общественном пассажирском транспорте Ленинградской области.</t>
  </si>
  <si>
    <t>Оценка выполнения Программы деятельности АНО "Дирекция по развитию транспортной системы Санкт-Петербурга и Ленинградской области" Наблюдательным советом состоится в октябре 2021</t>
  </si>
  <si>
    <t xml:space="preserve">Строительство 1 пассажирского причала </t>
  </si>
  <si>
    <t>Ведется разработка ПСД строительства ТПУ "Девяткино", формирование земельного участка</t>
  </si>
  <si>
    <t>Осуществляются строительно-монтажные работы автовокзала в г. Подпорожье</t>
  </si>
  <si>
    <t>Содержание автомобильных дорог общего пользования регионального и межмуниципального значения</t>
  </si>
  <si>
    <t>Капитальный ремонт автомобильных дорог общего пользования регионального и межмуниципального значения</t>
  </si>
  <si>
    <r>
      <t xml:space="preserve">Ответственный исполнитель:   </t>
    </r>
    <r>
      <rPr>
        <b/>
        <u val="single"/>
        <sz val="14"/>
        <rFont val="Times New Roman"/>
        <family val="1"/>
      </rPr>
      <t>Комитет по дорожному хозяйству Ленинградской области (ДК)</t>
    </r>
  </si>
  <si>
    <t>Оценка выполнения</t>
  </si>
  <si>
    <t>план2,058 км/36,75 пог м/2 шт/факт 0,979 км/36,75 пог м/2 шт</t>
  </si>
  <si>
    <t>план 1 шт./ факт 1шт.</t>
  </si>
  <si>
    <t xml:space="preserve">Разработка проектно-сметной документации                                      на реконструкцию автомобильной дороги общего пользования местного значения                                         "Большой Сабск - Изори" в Волосовском районе Ленинградской области </t>
  </si>
  <si>
    <t>мероприятие выполнено</t>
  </si>
  <si>
    <t>Техническая готовность  68 %/ 110,8% от плана года</t>
  </si>
  <si>
    <t>94,4% от плана года</t>
  </si>
  <si>
    <t>мероприятие не выполнено</t>
  </si>
  <si>
    <t>Техническая готовность  55 %/110,9% от плана года</t>
  </si>
  <si>
    <t>1 шт./ факт 1 шт./18,3% от плана года</t>
  </si>
  <si>
    <t xml:space="preserve">161,2% от плана года, в том числе за счет отработки дебиторской задолженности </t>
  </si>
  <si>
    <t xml:space="preserve">1 шт./факт 1шт./ 108,7% от плана года в том числе за счет отработки дебиторской задолженности </t>
  </si>
  <si>
    <t>104,7% от плана года</t>
  </si>
  <si>
    <t>108,7% от плана года</t>
  </si>
  <si>
    <t>85,1% от плана года</t>
  </si>
  <si>
    <t>Выполнено 8 из 10 мероприятий</t>
  </si>
  <si>
    <t>план 3 шт/факт 3 шт.</t>
  </si>
  <si>
    <t>план 0,243 км/факт  0,243 км Объект введен в эксплуатацию</t>
  </si>
  <si>
    <t>108,7% от плана года, в том числе за счет дебиторской задолженности</t>
  </si>
  <si>
    <t>97,3% от плана года</t>
  </si>
  <si>
    <t>Выполнено 3 из 4 мероприятий</t>
  </si>
  <si>
    <t>Выполнено 11 из 14 мероприятий</t>
  </si>
  <si>
    <t>мероприятие  выполнено</t>
  </si>
  <si>
    <t>план 0,148 км/факт 0  Работы выполнены и оплачены. Проводится работа по постановке на государственный учет. Ожидаемый ввод объекта в эксплуатацию - 1 половина 2022 г.</t>
  </si>
  <si>
    <t>план 0,12634 км/36,75 пог м/факт 0,12634 км/36,75 пог м Объект введен в эксплуатацию</t>
  </si>
  <si>
    <t>75.7% от плана года</t>
  </si>
  <si>
    <t xml:space="preserve">100 % от плана года  </t>
  </si>
  <si>
    <t>план 0,853 км/факт 0,853 км   Работы выполнены и оплачены в 2020 году. Объект введен в эксплуатацию в 2021 году.</t>
  </si>
  <si>
    <t xml:space="preserve">план 0,931 км/факт 0 Работы на объекте завершены. Устраняются замечания по результатам проверки Госстрой надзора. Ожидаемый ввод объекта в эксплуатацию 1 полугодие 2022 г. </t>
  </si>
  <si>
    <t>мероприятие не  выполнено</t>
  </si>
  <si>
    <t>2.11.</t>
  </si>
  <si>
    <t>Выполнено 6 из 12 мероприятий</t>
  </si>
  <si>
    <t>99,9% от плана года</t>
  </si>
  <si>
    <t>план 35,3 км/факт 35,767 км</t>
  </si>
  <si>
    <t>99,1% от плана года</t>
  </si>
  <si>
    <t>план120,756 км/факт120,756 км</t>
  </si>
  <si>
    <t>план 148,302 км/факт  148,302 км</t>
  </si>
  <si>
    <t>план 27,546 км/факт 27,546 км</t>
  </si>
  <si>
    <t>план22,247 км/факт22,247 км</t>
  </si>
  <si>
    <t>план 5,299 км/факт 5,299 км</t>
  </si>
  <si>
    <t>100% от плана года</t>
  </si>
  <si>
    <t>план 60,69 км/факт 59,812  км</t>
  </si>
  <si>
    <t>план 139,085 км/факт 140,902 км</t>
  </si>
  <si>
    <t xml:space="preserve"> план 199,8 км/факт 200,714  км</t>
  </si>
  <si>
    <t>план 29 ед./факт 29 ед.</t>
  </si>
  <si>
    <t>1 ед (3 компл.)/1 ед (3 компл.)</t>
  </si>
  <si>
    <t>87,9% от плана года</t>
  </si>
  <si>
    <t>Выполнены работы по проведению оценки уязвимости и дополнительной оценки уязвимости на 321 ОТИ ДХ</t>
  </si>
  <si>
    <t>Выполнены работы по разработке и утверждению планов обеспечения транспортной безопасности на 321 ОТИ ДХ</t>
  </si>
  <si>
    <t>98,9% от плана года</t>
  </si>
  <si>
    <t>99,4 % от плана года</t>
  </si>
  <si>
    <t>Выполнено 6 из 9 мероприятий</t>
  </si>
  <si>
    <t>Выполнено 17 из 23 мероприятий</t>
  </si>
  <si>
    <t>(Количество мест концентрации дорожно-транспортных происшествий (аварийно-опасных участков) на дорожной сети в %)план 80/факт 55</t>
  </si>
  <si>
    <t>96,7% от плана года</t>
  </si>
  <si>
    <t>количество стационарных камер фотовидеофиксации нарушений ПДД на а/д регион. и межмуниц. значения -20шт./факт 21 шт.</t>
  </si>
  <si>
    <t>98,8 % от плана года</t>
  </si>
  <si>
    <t>Доля автотранспортных средств на газомоторном топливе отвечающих требованиям энергетической эффективности, приобретенных при государственной поддержке, в парке подвижного состава автотранспортных пассажирских предприятий составила 11,8%</t>
  </si>
  <si>
    <t>Количество транспортных средств, переоборудованных на использование природного газа (метана) в качестве моторного топлива составило 656,4 ед. (с учетом коэффициентов установленных Методикой и Соглашением)</t>
  </si>
  <si>
    <t xml:space="preserve">Введено в эксплуатацию 2 объекта заправки транспортных средств компримированным природным газом </t>
  </si>
  <si>
    <t xml:space="preserve">меропривтий выполнено. средства на изготовление полиграфической продукции что обусловлено значительным остатком неиспользованных бланков из предыдущих партий. </t>
  </si>
  <si>
    <t>Исполнение отсутствует в связи с длительностью заключения муниципального контракта и наступлением неблагоприятных погодных условий. Ожидаемый ввод объекта в эксплуатацию  в 2022 г.</t>
  </si>
  <si>
    <t>76,2% от плана года                                            Работы на объекте ведутся. Ввод объекта в эксплуатацию запланирован на 2022 год.</t>
  </si>
  <si>
    <t>В связи с длительным согласованием конкурсной документации, поздним заключением муниципального контракта, а также выявлением ряда несоответствий в проектной и сметной документации, выполнение работ и ввод  объекта в эксплуатацию запланирован на 2022 год.</t>
  </si>
  <si>
    <t>Фактическое финансирование государственной программы на 01.01.2022 г. (нарастающим итогом) (тыс. рублей)</t>
  </si>
  <si>
    <t>Выполнено на 01.01.2022 г. (нарастающим итогом) (тыс. рублей)</t>
  </si>
  <si>
    <t>план 4 шт./факт 5 шт.</t>
  </si>
  <si>
    <t>100 % от плана года                                                                        Работы выполнены (1 и 2 этапы)</t>
  </si>
  <si>
    <t>79,1% от плана года</t>
  </si>
  <si>
    <t>план 2,301 км/ 36,75 пог м/6шт./факт1,222 км/36,75 пог м/ 7 шт.</t>
  </si>
  <si>
    <t>план 0,243 км/ 4шт./факт 0,243 км/5 шт.</t>
  </si>
  <si>
    <t>план 0,243 км/факт  0,243 км</t>
  </si>
  <si>
    <t>план 3,986 км/факт 4,0475 км</t>
  </si>
  <si>
    <r>
      <t xml:space="preserve">Отчетный период:  </t>
    </r>
    <r>
      <rPr>
        <b/>
        <u val="single"/>
        <sz val="14"/>
        <rFont val="Times New Roman"/>
        <family val="1"/>
      </rPr>
      <t xml:space="preserve">январь-декабрь 2021 года  </t>
    </r>
  </si>
  <si>
    <t>план393,746 км/268,72 пог.м/30 ед./ 6 шт /20шт/факт 409,6565 км/ 229,72 пог.м /30ед./ 7 шт./21 шт</t>
  </si>
  <si>
    <t>план 48,642 км/231,97 пог.м /факт 59,4185 км/231,97 пог.м</t>
  </si>
  <si>
    <t>план 9,356 км/231,97 пог м /факт 19,604 км/231,97 пог м</t>
  </si>
  <si>
    <t>план 391,445 км/231,97 пог.м /30 ед./факт 408,4345 км/231,97 пог.м /30 ед.</t>
  </si>
  <si>
    <t>87,7 % от плана года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</si>
</sst>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%"/>
    <numFmt numFmtId="174" formatCode="#,##0.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"/>
    <numFmt numFmtId="180" formatCode="#,##0.00000"/>
    <numFmt numFmtId="181" formatCode="0.0"/>
    <numFmt numFmtId="182" formatCode="0.0000"/>
    <numFmt numFmtId="183" formatCode="#,##0.0000"/>
    <numFmt numFmtId="184" formatCode="0.00000"/>
  </numFmts>
  <fonts count="67">
    <font>
      <sz val="10"/>
      <name val="Arial Cyr"/>
      <family val="0"/>
    </font>
    <font>
      <sz val="8"/>
      <name val="Arial Cyr"/>
      <family val="0"/>
    </font>
    <font>
      <i/>
      <sz val="10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sz val="16"/>
      <name val="Arial Cyr"/>
      <family val="0"/>
    </font>
    <font>
      <b/>
      <sz val="10"/>
      <name val="Arial Cyr"/>
      <family val="0"/>
    </font>
    <font>
      <sz val="11"/>
      <color indexed="8"/>
      <name val="Times New Roman"/>
      <family val="2"/>
    </font>
    <font>
      <sz val="10"/>
      <name val="Arial"/>
      <family val="2"/>
    </font>
    <font>
      <sz val="10"/>
      <name val="Helv"/>
      <family val="0"/>
    </font>
    <font>
      <b/>
      <u val="single"/>
      <sz val="14"/>
      <name val="Times New Roman"/>
      <family val="1"/>
    </font>
    <font>
      <sz val="14"/>
      <name val="Arial Cyr"/>
      <family val="0"/>
    </font>
    <font>
      <i/>
      <sz val="14"/>
      <name val="Times New Roman"/>
      <family val="1"/>
    </font>
    <font>
      <b/>
      <i/>
      <sz val="14"/>
      <name val="Times New Roman"/>
      <family val="1"/>
    </font>
    <font>
      <b/>
      <sz val="14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theme="1"/>
      <name val="Times New Roman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4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rgb="FF00000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9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0" borderId="0">
      <alignment/>
      <protection/>
    </xf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4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1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11" fillId="0" borderId="0">
      <alignment/>
      <protection/>
    </xf>
    <xf numFmtId="0" fontId="42" fillId="0" borderId="0">
      <alignment/>
      <protection/>
    </xf>
    <xf numFmtId="0" fontId="11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11" fillId="0" borderId="0">
      <alignment/>
      <protection/>
    </xf>
    <xf numFmtId="0" fontId="56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42" fillId="0" borderId="0">
      <alignment/>
      <protection/>
    </xf>
    <xf numFmtId="0" fontId="11" fillId="0" borderId="0">
      <alignment/>
      <protection/>
    </xf>
    <xf numFmtId="0" fontId="42" fillId="0" borderId="0">
      <alignment/>
      <protection/>
    </xf>
    <xf numFmtId="0" fontId="11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11" fillId="0" borderId="0">
      <alignment/>
      <protection/>
    </xf>
    <xf numFmtId="0" fontId="42" fillId="0" borderId="0">
      <alignment/>
      <protection/>
    </xf>
    <xf numFmtId="0" fontId="0" fillId="0" borderId="0">
      <alignment/>
      <protection/>
    </xf>
    <xf numFmtId="0" fontId="57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12" fillId="0" borderId="0">
      <alignment/>
      <protection/>
    </xf>
    <xf numFmtId="0" fontId="6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145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 wrapText="1"/>
    </xf>
    <xf numFmtId="0" fontId="0" fillId="33" borderId="0" xfId="0" applyFont="1" applyFill="1" applyAlignment="1">
      <alignment/>
    </xf>
    <xf numFmtId="49" fontId="0" fillId="0" borderId="0" xfId="0" applyNumberFormat="1" applyFont="1" applyAlignment="1">
      <alignment horizontal="center"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172" fontId="0" fillId="0" borderId="0" xfId="0" applyNumberFormat="1" applyFont="1" applyAlignment="1">
      <alignment horizontal="center"/>
    </xf>
    <xf numFmtId="172" fontId="0" fillId="0" borderId="0" xfId="0" applyNumberFormat="1" applyFont="1" applyFill="1" applyAlignment="1">
      <alignment horizontal="center"/>
    </xf>
    <xf numFmtId="49" fontId="1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180" fontId="8" fillId="0" borderId="0" xfId="0" applyNumberFormat="1" applyFont="1" applyAlignment="1">
      <alignment vertical="center" wrapText="1"/>
    </xf>
    <xf numFmtId="172" fontId="0" fillId="34" borderId="0" xfId="0" applyNumberFormat="1" applyFont="1" applyFill="1" applyAlignment="1">
      <alignment horizontal="center"/>
    </xf>
    <xf numFmtId="0" fontId="9" fillId="33" borderId="0" xfId="0" applyFont="1" applyFill="1" applyAlignment="1">
      <alignment/>
    </xf>
    <xf numFmtId="0" fontId="4" fillId="35" borderId="0" xfId="0" applyFont="1" applyFill="1" applyAlignment="1">
      <alignment/>
    </xf>
    <xf numFmtId="0" fontId="5" fillId="35" borderId="0" xfId="0" applyFont="1" applyFill="1" applyBorder="1" applyAlignment="1">
      <alignment horizontal="center" vertical="center" wrapText="1"/>
    </xf>
    <xf numFmtId="0" fontId="0" fillId="35" borderId="0" xfId="0" applyFont="1" applyFill="1" applyAlignment="1">
      <alignment/>
    </xf>
    <xf numFmtId="172" fontId="0" fillId="35" borderId="0" xfId="0" applyNumberFormat="1" applyFont="1" applyFill="1" applyAlignment="1">
      <alignment horizontal="center"/>
    </xf>
    <xf numFmtId="0" fontId="4" fillId="35" borderId="0" xfId="0" applyFont="1" applyFill="1" applyAlignment="1">
      <alignment wrapText="1"/>
    </xf>
    <xf numFmtId="0" fontId="4" fillId="35" borderId="0" xfId="0" applyFont="1" applyFill="1" applyAlignment="1">
      <alignment/>
    </xf>
    <xf numFmtId="172" fontId="4" fillId="35" borderId="0" xfId="0" applyNumberFormat="1" applyFont="1" applyFill="1" applyBorder="1" applyAlignment="1">
      <alignment horizontal="center" vertical="center" textRotation="90" wrapText="1"/>
    </xf>
    <xf numFmtId="0" fontId="4" fillId="35" borderId="0" xfId="0" applyFont="1" applyFill="1" applyBorder="1" applyAlignment="1">
      <alignment horizontal="center" vertical="center" wrapText="1"/>
    </xf>
    <xf numFmtId="2" fontId="4" fillId="35" borderId="0" xfId="0" applyNumberFormat="1" applyFont="1" applyFill="1" applyBorder="1" applyAlignment="1">
      <alignment vertical="center" wrapText="1"/>
    </xf>
    <xf numFmtId="172" fontId="4" fillId="35" borderId="0" xfId="0" applyNumberFormat="1" applyFont="1" applyFill="1" applyBorder="1" applyAlignment="1">
      <alignment horizontal="center" vertical="center" wrapText="1"/>
    </xf>
    <xf numFmtId="172" fontId="7" fillId="35" borderId="0" xfId="0" applyNumberFormat="1" applyFont="1" applyFill="1" applyBorder="1" applyAlignment="1">
      <alignment horizontal="center" vertical="center" wrapText="1"/>
    </xf>
    <xf numFmtId="0" fontId="4" fillId="35" borderId="0" xfId="0" applyFont="1" applyFill="1" applyBorder="1" applyAlignment="1">
      <alignment vertical="center" wrapText="1"/>
    </xf>
    <xf numFmtId="0" fontId="4" fillId="35" borderId="0" xfId="0" applyFont="1" applyFill="1" applyBorder="1" applyAlignment="1">
      <alignment/>
    </xf>
    <xf numFmtId="0" fontId="3" fillId="35" borderId="0" xfId="0" applyFont="1" applyFill="1" applyBorder="1" applyAlignment="1">
      <alignment horizontal="left" wrapText="1"/>
    </xf>
    <xf numFmtId="172" fontId="4" fillId="36" borderId="0" xfId="0" applyNumberFormat="1" applyFont="1" applyFill="1" applyBorder="1" applyAlignment="1">
      <alignment horizontal="center" vertical="center" wrapText="1"/>
    </xf>
    <xf numFmtId="0" fontId="0" fillId="36" borderId="0" xfId="0" applyFont="1" applyFill="1" applyAlignment="1">
      <alignment vertical="center" wrapText="1"/>
    </xf>
    <xf numFmtId="0" fontId="4" fillId="36" borderId="0" xfId="0" applyFont="1" applyFill="1" applyBorder="1" applyAlignment="1">
      <alignment horizontal="center" vertical="center" wrapText="1"/>
    </xf>
    <xf numFmtId="172" fontId="7" fillId="36" borderId="0" xfId="0" applyNumberFormat="1" applyFont="1" applyFill="1" applyBorder="1" applyAlignment="1">
      <alignment horizontal="center" vertical="center" wrapText="1"/>
    </xf>
    <xf numFmtId="180" fontId="8" fillId="36" borderId="0" xfId="0" applyNumberFormat="1" applyFont="1" applyFill="1" applyAlignment="1">
      <alignment vertical="center" wrapText="1"/>
    </xf>
    <xf numFmtId="172" fontId="0" fillId="0" borderId="0" xfId="0" applyNumberFormat="1" applyFont="1" applyFill="1" applyBorder="1" applyAlignment="1">
      <alignment horizontal="center"/>
    </xf>
    <xf numFmtId="172" fontId="0" fillId="34" borderId="0" xfId="0" applyNumberFormat="1" applyFont="1" applyFill="1" applyBorder="1" applyAlignment="1">
      <alignment horizontal="center"/>
    </xf>
    <xf numFmtId="172" fontId="7" fillId="34" borderId="0" xfId="0" applyNumberFormat="1" applyFont="1" applyFill="1" applyBorder="1" applyAlignment="1">
      <alignment horizontal="center" vertical="center" wrapText="1"/>
    </xf>
    <xf numFmtId="172" fontId="0" fillId="37" borderId="0" xfId="0" applyNumberFormat="1" applyFont="1" applyFill="1" applyAlignment="1">
      <alignment horizontal="center"/>
    </xf>
    <xf numFmtId="172" fontId="7" fillId="37" borderId="0" xfId="0" applyNumberFormat="1" applyFont="1" applyFill="1" applyBorder="1" applyAlignment="1">
      <alignment horizontal="center" vertical="center" wrapText="1"/>
    </xf>
    <xf numFmtId="172" fontId="0" fillId="37" borderId="0" xfId="0" applyNumberFormat="1" applyFont="1" applyFill="1" applyBorder="1" applyAlignment="1">
      <alignment horizontal="center"/>
    </xf>
    <xf numFmtId="180" fontId="63" fillId="0" borderId="10" xfId="59" applyNumberFormat="1" applyFont="1" applyFill="1" applyBorder="1" applyAlignment="1">
      <alignment horizontal="left" vertical="center" wrapText="1"/>
      <protection/>
    </xf>
    <xf numFmtId="174" fontId="63" fillId="0" borderId="10" xfId="74" applyNumberFormat="1" applyFont="1" applyFill="1" applyBorder="1" applyAlignment="1">
      <alignment horizontal="left" vertical="center" wrapText="1"/>
      <protection/>
    </xf>
    <xf numFmtId="0" fontId="14" fillId="0" borderId="0" xfId="0" applyFont="1" applyAlignment="1">
      <alignment/>
    </xf>
    <xf numFmtId="0" fontId="6" fillId="0" borderId="0" xfId="0" applyFont="1" applyFill="1" applyAlignment="1">
      <alignment horizontal="right" vertical="center"/>
    </xf>
    <xf numFmtId="0" fontId="5" fillId="0" borderId="0" xfId="0" applyFont="1" applyFill="1" applyBorder="1" applyAlignment="1">
      <alignment horizontal="center" vertical="center" wrapText="1"/>
    </xf>
    <xf numFmtId="172" fontId="6" fillId="0" borderId="10" xfId="0" applyNumberFormat="1" applyFont="1" applyFill="1" applyBorder="1" applyAlignment="1">
      <alignment horizontal="center" vertical="center" textRotation="90" wrapText="1"/>
    </xf>
    <xf numFmtId="1" fontId="6" fillId="0" borderId="10" xfId="0" applyNumberFormat="1" applyFont="1" applyFill="1" applyBorder="1" applyAlignment="1">
      <alignment horizontal="center" vertical="center" wrapText="1"/>
    </xf>
    <xf numFmtId="172" fontId="5" fillId="0" borderId="10" xfId="0" applyNumberFormat="1" applyFont="1" applyFill="1" applyBorder="1" applyAlignment="1">
      <alignment horizontal="center" vertical="center" wrapText="1"/>
    </xf>
    <xf numFmtId="172" fontId="6" fillId="0" borderId="10" xfId="0" applyNumberFormat="1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72" fontId="64" fillId="0" borderId="10" xfId="0" applyNumberFormat="1" applyFont="1" applyFill="1" applyBorder="1" applyAlignment="1">
      <alignment horizontal="center" vertical="center" wrapText="1"/>
    </xf>
    <xf numFmtId="172" fontId="6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center" wrapText="1"/>
    </xf>
    <xf numFmtId="172" fontId="6" fillId="0" borderId="0" xfId="0" applyNumberFormat="1" applyFont="1" applyFill="1" applyAlignment="1">
      <alignment horizontal="center" vertical="center" wrapText="1"/>
    </xf>
    <xf numFmtId="172" fontId="8" fillId="35" borderId="0" xfId="0" applyNumberFormat="1" applyFont="1" applyFill="1" applyAlignment="1">
      <alignment horizontal="center"/>
    </xf>
    <xf numFmtId="49" fontId="6" fillId="0" borderId="0" xfId="0" applyNumberFormat="1" applyFont="1" applyFill="1" applyAlignment="1">
      <alignment horizontal="right" vertic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left" vertical="center"/>
    </xf>
    <xf numFmtId="49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172" fontId="5" fillId="0" borderId="11" xfId="0" applyNumberFormat="1" applyFont="1" applyFill="1" applyBorder="1" applyAlignment="1">
      <alignment horizontal="center" vertical="center" wrapText="1"/>
    </xf>
    <xf numFmtId="49" fontId="15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172" fontId="15" fillId="0" borderId="10" xfId="0" applyNumberFormat="1" applyFont="1" applyFill="1" applyBorder="1" applyAlignment="1">
      <alignment horizontal="center" vertical="center" wrapText="1"/>
    </xf>
    <xf numFmtId="172" fontId="6" fillId="0" borderId="11" xfId="0" applyNumberFormat="1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left" vertical="center" wrapText="1"/>
    </xf>
    <xf numFmtId="0" fontId="15" fillId="0" borderId="10" xfId="0" applyFont="1" applyFill="1" applyBorder="1" applyAlignment="1">
      <alignment vertical="center" wrapText="1"/>
    </xf>
    <xf numFmtId="174" fontId="15" fillId="0" borderId="10" xfId="74" applyNumberFormat="1" applyFont="1" applyFill="1" applyBorder="1" applyAlignment="1">
      <alignment vertical="center" wrapText="1"/>
      <protection/>
    </xf>
    <xf numFmtId="0" fontId="6" fillId="0" borderId="1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172" fontId="64" fillId="0" borderId="11" xfId="0" applyNumberFormat="1" applyFont="1" applyFill="1" applyBorder="1" applyAlignment="1">
      <alignment horizontal="center" vertical="center" wrapText="1"/>
    </xf>
    <xf numFmtId="0" fontId="15" fillId="0" borderId="0" xfId="0" applyFont="1" applyFill="1" applyAlignment="1">
      <alignment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174" fontId="5" fillId="0" borderId="10" xfId="74" applyNumberFormat="1" applyFont="1" applyFill="1" applyBorder="1" applyAlignment="1">
      <alignment vertical="center" wrapText="1"/>
      <protection/>
    </xf>
    <xf numFmtId="0" fontId="5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vertical="center" wrapText="1"/>
    </xf>
    <xf numFmtId="172" fontId="16" fillId="0" borderId="10" xfId="0" applyNumberFormat="1" applyFont="1" applyFill="1" applyBorder="1" applyAlignment="1">
      <alignment horizontal="center" vertical="center" wrapText="1"/>
    </xf>
    <xf numFmtId="0" fontId="66" fillId="0" borderId="10" xfId="0" applyFont="1" applyFill="1" applyBorder="1" applyAlignment="1">
      <alignment horizontal="center" vertical="center"/>
    </xf>
    <xf numFmtId="172" fontId="6" fillId="0" borderId="12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/>
    </xf>
    <xf numFmtId="0" fontId="6" fillId="0" borderId="0" xfId="0" applyFont="1" applyFill="1" applyAlignment="1">
      <alignment horizontal="left" vertical="center" wrapText="1"/>
    </xf>
    <xf numFmtId="0" fontId="65" fillId="0" borderId="10" xfId="0" applyFont="1" applyFill="1" applyBorder="1" applyAlignment="1">
      <alignment vertical="center" wrapText="1"/>
    </xf>
    <xf numFmtId="0" fontId="64" fillId="0" borderId="10" xfId="0" applyFont="1" applyFill="1" applyBorder="1" applyAlignment="1">
      <alignment horizontal="left" vertical="center" wrapText="1"/>
    </xf>
    <xf numFmtId="0" fontId="66" fillId="0" borderId="0" xfId="0" applyFont="1" applyFill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/>
    </xf>
    <xf numFmtId="2" fontId="6" fillId="0" borderId="13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wrapText="1"/>
    </xf>
    <xf numFmtId="0" fontId="6" fillId="0" borderId="0" xfId="0" applyFont="1" applyFill="1" applyAlignment="1">
      <alignment wrapText="1"/>
    </xf>
    <xf numFmtId="49" fontId="6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vertical="center" wrapText="1"/>
    </xf>
    <xf numFmtId="49" fontId="6" fillId="0" borderId="0" xfId="0" applyNumberFormat="1" applyFont="1" applyFill="1" applyAlignment="1">
      <alignment horizontal="center" vertical="center" wrapText="1"/>
    </xf>
    <xf numFmtId="49" fontId="6" fillId="0" borderId="0" xfId="0" applyNumberFormat="1" applyFont="1" applyFill="1" applyAlignment="1">
      <alignment vertical="center" wrapText="1"/>
    </xf>
    <xf numFmtId="0" fontId="0" fillId="0" borderId="0" xfId="0" applyBorder="1" applyAlignment="1">
      <alignment/>
    </xf>
    <xf numFmtId="0" fontId="18" fillId="0" borderId="0" xfId="0" applyFont="1" applyFill="1" applyAlignment="1">
      <alignment/>
    </xf>
    <xf numFmtId="49" fontId="18" fillId="0" borderId="0" xfId="0" applyNumberFormat="1" applyFont="1" applyFill="1" applyAlignment="1">
      <alignment horizontal="center"/>
    </xf>
    <xf numFmtId="49" fontId="18" fillId="0" borderId="0" xfId="0" applyNumberFormat="1" applyFont="1" applyFill="1" applyAlignment="1">
      <alignment horizontal="left"/>
    </xf>
    <xf numFmtId="49" fontId="18" fillId="0" borderId="0" xfId="0" applyNumberFormat="1" applyFont="1" applyFill="1" applyAlignment="1">
      <alignment/>
    </xf>
    <xf numFmtId="172" fontId="18" fillId="0" borderId="0" xfId="0" applyNumberFormat="1" applyFont="1" applyFill="1" applyAlignment="1">
      <alignment horizontal="center"/>
    </xf>
    <xf numFmtId="49" fontId="19" fillId="35" borderId="0" xfId="0" applyNumberFormat="1" applyFont="1" applyFill="1" applyAlignment="1">
      <alignment horizontal="center"/>
    </xf>
    <xf numFmtId="0" fontId="19" fillId="35" borderId="0" xfId="0" applyFont="1" applyFill="1" applyAlignment="1">
      <alignment/>
    </xf>
    <xf numFmtId="49" fontId="19" fillId="35" borderId="0" xfId="0" applyNumberFormat="1" applyFont="1" applyFill="1" applyAlignment="1">
      <alignment/>
    </xf>
    <xf numFmtId="172" fontId="19" fillId="35" borderId="0" xfId="0" applyNumberFormat="1" applyFont="1" applyFill="1" applyAlignment="1">
      <alignment horizontal="center"/>
    </xf>
    <xf numFmtId="172" fontId="19" fillId="0" borderId="0" xfId="0" applyNumberFormat="1" applyFont="1" applyFill="1" applyAlignment="1">
      <alignment horizontal="center"/>
    </xf>
    <xf numFmtId="172" fontId="18" fillId="0" borderId="0" xfId="0" applyNumberFormat="1" applyFont="1" applyFill="1" applyAlignment="1">
      <alignment horizontal="center" vertical="center"/>
    </xf>
    <xf numFmtId="172" fontId="19" fillId="0" borderId="0" xfId="0" applyNumberFormat="1" applyFont="1" applyFill="1" applyAlignment="1">
      <alignment horizontal="center" vertical="center"/>
    </xf>
    <xf numFmtId="172" fontId="0" fillId="0" borderId="0" xfId="0" applyNumberFormat="1" applyFont="1" applyFill="1" applyAlignment="1">
      <alignment horizontal="center" vertical="center"/>
    </xf>
    <xf numFmtId="172" fontId="6" fillId="0" borderId="11" xfId="0" applyNumberFormat="1" applyFont="1" applyFill="1" applyBorder="1" applyAlignment="1">
      <alignment horizontal="center" vertical="center" textRotation="90" wrapText="1"/>
    </xf>
    <xf numFmtId="1" fontId="6" fillId="0" borderId="11" xfId="0" applyNumberFormat="1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/>
    </xf>
    <xf numFmtId="0" fontId="17" fillId="0" borderId="10" xfId="0" applyFont="1" applyFill="1" applyBorder="1" applyAlignment="1">
      <alignment horizontal="center" vertical="center" wrapText="1"/>
    </xf>
    <xf numFmtId="49" fontId="6" fillId="0" borderId="0" xfId="0" applyNumberFormat="1" applyFont="1" applyFill="1" applyAlignment="1">
      <alignment horizontal="right" vertical="center"/>
    </xf>
    <xf numFmtId="0" fontId="6" fillId="0" borderId="0" xfId="0" applyFont="1" applyFill="1" applyAlignment="1">
      <alignment horizontal="right" vertical="center"/>
    </xf>
    <xf numFmtId="0" fontId="5" fillId="0" borderId="10" xfId="0" applyFont="1" applyFill="1" applyBorder="1" applyAlignment="1">
      <alignment horizontal="left" vertical="center" wrapText="1"/>
    </xf>
    <xf numFmtId="172" fontId="6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49" fontId="64" fillId="0" borderId="15" xfId="0" applyNumberFormat="1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wrapText="1"/>
    </xf>
    <xf numFmtId="172" fontId="6" fillId="0" borderId="16" xfId="0" applyNumberFormat="1" applyFont="1" applyFill="1" applyBorder="1" applyAlignment="1">
      <alignment horizontal="center" vertical="center" wrapText="1"/>
    </xf>
    <xf numFmtId="172" fontId="6" fillId="0" borderId="17" xfId="0" applyNumberFormat="1" applyFont="1" applyFill="1" applyBorder="1" applyAlignment="1">
      <alignment horizontal="center" vertical="center" wrapText="1"/>
    </xf>
    <xf numFmtId="172" fontId="6" fillId="0" borderId="18" xfId="0" applyNumberFormat="1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2" fontId="6" fillId="0" borderId="19" xfId="0" applyNumberFormat="1" applyFont="1" applyFill="1" applyBorder="1" applyAlignment="1">
      <alignment horizontal="center" vertical="center" wrapText="1"/>
    </xf>
    <xf numFmtId="2" fontId="6" fillId="0" borderId="20" xfId="0" applyNumberFormat="1" applyFont="1" applyFill="1" applyBorder="1" applyAlignment="1">
      <alignment horizontal="center" vertical="center" wrapText="1"/>
    </xf>
    <xf numFmtId="2" fontId="6" fillId="0" borderId="13" xfId="0" applyNumberFormat="1" applyFont="1" applyFill="1" applyBorder="1" applyAlignment="1">
      <alignment horizontal="center" vertical="center" wrapText="1"/>
    </xf>
    <xf numFmtId="49" fontId="6" fillId="0" borderId="19" xfId="0" applyNumberFormat="1" applyFont="1" applyFill="1" applyBorder="1" applyAlignment="1">
      <alignment horizontal="center" vertical="center" wrapText="1"/>
    </xf>
    <xf numFmtId="49" fontId="6" fillId="0" borderId="13" xfId="0" applyNumberFormat="1" applyFont="1" applyFill="1" applyBorder="1" applyAlignment="1">
      <alignment horizontal="center" vertical="center" wrapText="1"/>
    </xf>
  </cellXfs>
  <cellStyles count="8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Денежный 2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10" xfId="55"/>
    <cellStyle name="Обычный 11" xfId="56"/>
    <cellStyle name="Обычный 12" xfId="57"/>
    <cellStyle name="Обычный 2" xfId="58"/>
    <cellStyle name="Обычный 2 2" xfId="59"/>
    <cellStyle name="Обычный 2 2 2" xfId="60"/>
    <cellStyle name="Обычный 2 2 3" xfId="61"/>
    <cellStyle name="Обычный 2 2 3 2" xfId="62"/>
    <cellStyle name="Обычный 2 2 3 2 2" xfId="63"/>
    <cellStyle name="Обычный 2 2 3 2 3" xfId="64"/>
    <cellStyle name="Обычный 2 2 4" xfId="65"/>
    <cellStyle name="Обычный 3" xfId="66"/>
    <cellStyle name="Обычный 3 2" xfId="67"/>
    <cellStyle name="Обычный 3 3" xfId="68"/>
    <cellStyle name="Обычный 4" xfId="69"/>
    <cellStyle name="Обычный 4 2" xfId="70"/>
    <cellStyle name="Обычный 4 3" xfId="71"/>
    <cellStyle name="Обычный 5" xfId="72"/>
    <cellStyle name="Обычный 6" xfId="73"/>
    <cellStyle name="Обычный 6 2" xfId="74"/>
    <cellStyle name="Обычный 6 2 2" xfId="75"/>
    <cellStyle name="Обычный 6 2 3" xfId="76"/>
    <cellStyle name="Обычный 6 2 4" xfId="77"/>
    <cellStyle name="Обычный 7" xfId="78"/>
    <cellStyle name="Обычный 8" xfId="79"/>
    <cellStyle name="Обычный 9" xfId="80"/>
    <cellStyle name="Followed Hyperlink" xfId="81"/>
    <cellStyle name="Плохой" xfId="82"/>
    <cellStyle name="Пояснение" xfId="83"/>
    <cellStyle name="Примечание" xfId="84"/>
    <cellStyle name="Percent" xfId="85"/>
    <cellStyle name="Процентный 2" xfId="86"/>
    <cellStyle name="Процентный 2 2" xfId="87"/>
    <cellStyle name="Процентный 2 2 2" xfId="88"/>
    <cellStyle name="Процентный 3" xfId="89"/>
    <cellStyle name="Связанная ячейка" xfId="90"/>
    <cellStyle name="Стиль 1" xfId="91"/>
    <cellStyle name="Текст предупреждения" xfId="92"/>
    <cellStyle name="Comma" xfId="93"/>
    <cellStyle name="Comma [0]" xfId="94"/>
    <cellStyle name="Финансовый 2" xfId="95"/>
    <cellStyle name="Финансовый 3" xfId="96"/>
    <cellStyle name="Хороший" xfId="9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41"/>
  <sheetViews>
    <sheetView tabSelected="1" view="pageBreakPreview" zoomScale="75" zoomScaleNormal="91" zoomScaleSheetLayoutView="75" zoomScalePageLayoutView="0" workbookViewId="0" topLeftCell="A1">
      <pane xSplit="2" ySplit="12" topLeftCell="C25" activePane="bottomRight" state="frozen"/>
      <selection pane="topLeft" activeCell="A1" sqref="A1"/>
      <selection pane="topRight" activeCell="D1" sqref="D1"/>
      <selection pane="bottomLeft" activeCell="A9" sqref="A9"/>
      <selection pane="bottomRight" activeCell="U28" sqref="U28"/>
    </sheetView>
  </sheetViews>
  <sheetFormatPr defaultColWidth="9.00390625" defaultRowHeight="12.75"/>
  <cols>
    <col min="1" max="1" width="7.75390625" style="6" customWidth="1"/>
    <col min="2" max="2" width="57.00390625" style="3" customWidth="1"/>
    <col min="3" max="3" width="16.625" style="11" customWidth="1"/>
    <col min="4" max="4" width="9.875" style="7" hidden="1" customWidth="1"/>
    <col min="5" max="5" width="2.125" style="6" hidden="1" customWidth="1"/>
    <col min="6" max="6" width="2.75390625" style="9" hidden="1" customWidth="1"/>
    <col min="7" max="7" width="17.75390625" style="14" customWidth="1"/>
    <col min="8" max="8" width="19.125" style="19" customWidth="1"/>
    <col min="9" max="9" width="18.00390625" style="10" customWidth="1"/>
    <col min="10" max="10" width="15.125" style="10" customWidth="1"/>
    <col min="11" max="11" width="10.625" style="10" hidden="1" customWidth="1"/>
    <col min="12" max="13" width="19.25390625" style="14" customWidth="1"/>
    <col min="14" max="14" width="24.25390625" style="14" customWidth="1"/>
    <col min="15" max="15" width="13.25390625" style="14" customWidth="1"/>
    <col min="16" max="16" width="10.00390625" style="10" hidden="1" customWidth="1"/>
    <col min="17" max="17" width="20.875" style="38" customWidth="1"/>
    <col min="18" max="18" width="15.375" style="38" customWidth="1"/>
    <col min="19" max="19" width="13.00390625" style="38" customWidth="1"/>
    <col min="20" max="20" width="15.75390625" style="38" customWidth="1"/>
    <col min="21" max="21" width="55.625" style="116" customWidth="1"/>
    <col min="22" max="22" width="36.625" style="43" customWidth="1"/>
    <col min="23" max="23" width="13.625" style="3" customWidth="1"/>
    <col min="24" max="24" width="0.2421875" style="3" customWidth="1"/>
    <col min="25" max="25" width="23.75390625" style="0" customWidth="1"/>
    <col min="26" max="26" width="0.2421875" style="3" customWidth="1"/>
    <col min="27" max="27" width="22.75390625" style="3" customWidth="1"/>
    <col min="28" max="28" width="19.375" style="3" customWidth="1"/>
    <col min="29" max="16384" width="9.125" style="3" customWidth="1"/>
  </cols>
  <sheetData>
    <row r="1" spans="1:26" ht="27.75" customHeight="1">
      <c r="A1" s="121"/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60"/>
      <c r="V1" s="59"/>
      <c r="W1" s="12"/>
      <c r="X1" s="12"/>
      <c r="Z1" s="12"/>
    </row>
    <row r="2" spans="1:26" ht="27.75" customHeight="1">
      <c r="A2" s="57"/>
      <c r="B2" s="44"/>
      <c r="C2" s="44"/>
      <c r="D2" s="44"/>
      <c r="E2" s="44"/>
      <c r="F2" s="44"/>
      <c r="G2" s="44"/>
      <c r="H2" s="44"/>
      <c r="I2" s="44"/>
      <c r="J2" s="44"/>
      <c r="K2" s="44"/>
      <c r="L2" s="60"/>
      <c r="M2" s="44"/>
      <c r="N2" s="44"/>
      <c r="O2" s="44"/>
      <c r="P2" s="44"/>
      <c r="Q2" s="60"/>
      <c r="R2" s="44"/>
      <c r="S2" s="44"/>
      <c r="T2" s="44"/>
      <c r="U2" s="60"/>
      <c r="V2" s="59"/>
      <c r="W2" s="16"/>
      <c r="X2" s="16"/>
      <c r="Z2" s="16"/>
    </row>
    <row r="3" spans="1:26" s="2" customFormat="1" ht="33.75" customHeight="1">
      <c r="A3" s="129" t="s">
        <v>13</v>
      </c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61"/>
      <c r="W3" s="21"/>
      <c r="X3" s="21"/>
      <c r="Z3" s="21"/>
    </row>
    <row r="4" spans="1:26" s="2" customFormat="1" ht="33" customHeight="1">
      <c r="A4" s="45"/>
      <c r="B4" s="62" t="s">
        <v>14</v>
      </c>
      <c r="C4" s="63" t="s">
        <v>80</v>
      </c>
      <c r="D4" s="59"/>
      <c r="E4" s="58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59"/>
      <c r="W4" s="16"/>
      <c r="X4" s="16"/>
      <c r="Z4" s="16"/>
    </row>
    <row r="5" spans="1:26" s="2" customFormat="1" ht="21.75" customHeight="1">
      <c r="A5" s="45"/>
      <c r="B5" s="62" t="s">
        <v>280</v>
      </c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59"/>
      <c r="W5" s="16"/>
      <c r="X5" s="16"/>
      <c r="Z5" s="16"/>
    </row>
    <row r="6" spans="1:26" s="2" customFormat="1" ht="30" customHeight="1">
      <c r="A6" s="45"/>
      <c r="B6" s="62" t="s">
        <v>206</v>
      </c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59"/>
      <c r="W6" s="16"/>
      <c r="X6" s="16"/>
      <c r="Z6" s="16"/>
    </row>
    <row r="7" spans="1:26" s="2" customFormat="1" ht="14.25" customHeight="1">
      <c r="A7" s="45"/>
      <c r="B7" s="62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59"/>
      <c r="W7" s="16"/>
      <c r="X7" s="16"/>
      <c r="Z7" s="16"/>
    </row>
    <row r="8" spans="1:26" s="2" customFormat="1" ht="13.5" customHeight="1">
      <c r="A8" s="45"/>
      <c r="B8" s="62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59"/>
      <c r="W8" s="16"/>
      <c r="X8" s="16"/>
      <c r="Z8" s="16"/>
    </row>
    <row r="9" spans="1:26" ht="51" customHeight="1">
      <c r="A9" s="143" t="s">
        <v>42</v>
      </c>
      <c r="B9" s="125" t="s">
        <v>18</v>
      </c>
      <c r="C9" s="125" t="s">
        <v>6</v>
      </c>
      <c r="D9" s="125" t="s">
        <v>7</v>
      </c>
      <c r="E9" s="125" t="s">
        <v>8</v>
      </c>
      <c r="F9" s="124" t="s">
        <v>194</v>
      </c>
      <c r="G9" s="124"/>
      <c r="H9" s="124"/>
      <c r="I9" s="124"/>
      <c r="J9" s="124"/>
      <c r="K9" s="124" t="s">
        <v>271</v>
      </c>
      <c r="L9" s="124"/>
      <c r="M9" s="124"/>
      <c r="N9" s="124"/>
      <c r="O9" s="124"/>
      <c r="P9" s="124" t="s">
        <v>272</v>
      </c>
      <c r="Q9" s="124"/>
      <c r="R9" s="124"/>
      <c r="S9" s="124"/>
      <c r="T9" s="124"/>
      <c r="U9" s="73" t="s">
        <v>141</v>
      </c>
      <c r="V9" s="49" t="s">
        <v>207</v>
      </c>
      <c r="W9" s="22"/>
      <c r="X9" s="22"/>
      <c r="Y9" s="103"/>
      <c r="Z9" s="22"/>
    </row>
    <row r="10" spans="1:26" ht="99.75" customHeight="1">
      <c r="A10" s="144"/>
      <c r="B10" s="125"/>
      <c r="C10" s="130"/>
      <c r="D10" s="125"/>
      <c r="E10" s="125"/>
      <c r="F10" s="49" t="s">
        <v>16</v>
      </c>
      <c r="G10" s="46" t="s">
        <v>9</v>
      </c>
      <c r="H10" s="46" t="s">
        <v>26</v>
      </c>
      <c r="I10" s="46" t="s">
        <v>11</v>
      </c>
      <c r="J10" s="46" t="s">
        <v>27</v>
      </c>
      <c r="K10" s="49" t="s">
        <v>5</v>
      </c>
      <c r="L10" s="46" t="s">
        <v>9</v>
      </c>
      <c r="M10" s="46" t="s">
        <v>10</v>
      </c>
      <c r="N10" s="46" t="s">
        <v>11</v>
      </c>
      <c r="O10" s="46" t="s">
        <v>12</v>
      </c>
      <c r="P10" s="49" t="s">
        <v>5</v>
      </c>
      <c r="Q10" s="46" t="s">
        <v>77</v>
      </c>
      <c r="R10" s="46" t="s">
        <v>10</v>
      </c>
      <c r="S10" s="46" t="s">
        <v>11</v>
      </c>
      <c r="T10" s="46" t="s">
        <v>12</v>
      </c>
      <c r="U10" s="117"/>
      <c r="V10" s="46"/>
      <c r="W10" s="22"/>
      <c r="X10" s="22"/>
      <c r="Z10" s="22"/>
    </row>
    <row r="11" spans="1:26" s="4" customFormat="1" ht="26.25" customHeight="1">
      <c r="A11" s="47">
        <v>1</v>
      </c>
      <c r="B11" s="47">
        <v>2</v>
      </c>
      <c r="C11" s="47">
        <v>3</v>
      </c>
      <c r="D11" s="47"/>
      <c r="E11" s="47"/>
      <c r="F11" s="64"/>
      <c r="G11" s="47">
        <v>4</v>
      </c>
      <c r="H11" s="47">
        <v>5</v>
      </c>
      <c r="I11" s="47">
        <v>6</v>
      </c>
      <c r="J11" s="47">
        <v>7</v>
      </c>
      <c r="K11" s="47"/>
      <c r="L11" s="47">
        <v>8</v>
      </c>
      <c r="M11" s="47">
        <v>9</v>
      </c>
      <c r="N11" s="47">
        <v>10</v>
      </c>
      <c r="O11" s="47">
        <v>11</v>
      </c>
      <c r="P11" s="47"/>
      <c r="Q11" s="47">
        <v>12</v>
      </c>
      <c r="R11" s="47">
        <v>13</v>
      </c>
      <c r="S11" s="47">
        <v>14</v>
      </c>
      <c r="T11" s="47">
        <v>15</v>
      </c>
      <c r="U11" s="118"/>
      <c r="V11" s="65"/>
      <c r="W11" s="23"/>
      <c r="X11" s="23"/>
      <c r="Z11" s="23"/>
    </row>
    <row r="12" spans="1:26" s="4" customFormat="1" ht="50.25" customHeight="1">
      <c r="A12" s="139" t="s">
        <v>52</v>
      </c>
      <c r="B12" s="133"/>
      <c r="C12" s="133"/>
      <c r="D12" s="133"/>
      <c r="E12" s="133"/>
      <c r="F12" s="133"/>
      <c r="G12" s="133"/>
      <c r="H12" s="133"/>
      <c r="I12" s="133"/>
      <c r="J12" s="133"/>
      <c r="K12" s="133"/>
      <c r="L12" s="133"/>
      <c r="M12" s="133"/>
      <c r="N12" s="133"/>
      <c r="O12" s="133"/>
      <c r="P12" s="133"/>
      <c r="Q12" s="133"/>
      <c r="R12" s="133"/>
      <c r="S12" s="133"/>
      <c r="T12" s="133"/>
      <c r="U12" s="82"/>
      <c r="V12" s="66"/>
      <c r="W12" s="24"/>
      <c r="X12" s="24"/>
      <c r="Z12" s="24"/>
    </row>
    <row r="13" spans="1:26" s="4" customFormat="1" ht="176.25" customHeight="1">
      <c r="A13" s="67" t="s">
        <v>0</v>
      </c>
      <c r="B13" s="68" t="s">
        <v>28</v>
      </c>
      <c r="C13" s="67" t="s">
        <v>71</v>
      </c>
      <c r="D13" s="67" t="s">
        <v>17</v>
      </c>
      <c r="E13" s="67" t="s">
        <v>22</v>
      </c>
      <c r="F13" s="48">
        <f>H13</f>
        <v>1353621.69808</v>
      </c>
      <c r="G13" s="48">
        <f>G14+G25</f>
        <v>3150000</v>
      </c>
      <c r="H13" s="48">
        <f>H14+H25</f>
        <v>1353621.69808</v>
      </c>
      <c r="I13" s="48"/>
      <c r="J13" s="48"/>
      <c r="K13" s="48">
        <f>M13</f>
        <v>1264073.5930599999</v>
      </c>
      <c r="L13" s="48">
        <f>L14+L25</f>
        <v>3150000</v>
      </c>
      <c r="M13" s="48">
        <f>M14+M25</f>
        <v>1264073.5930599999</v>
      </c>
      <c r="N13" s="48"/>
      <c r="O13" s="48"/>
      <c r="P13" s="48" t="e">
        <f>P14+P25</f>
        <v>#REF!</v>
      </c>
      <c r="Q13" s="48">
        <f>Q14+Q25</f>
        <v>3468129.7375699994</v>
      </c>
      <c r="R13" s="48">
        <f>R14+R25</f>
        <v>1569100.65559</v>
      </c>
      <c r="S13" s="48"/>
      <c r="T13" s="48"/>
      <c r="U13" s="69" t="s">
        <v>277</v>
      </c>
      <c r="V13" s="48" t="s">
        <v>228</v>
      </c>
      <c r="W13" s="25"/>
      <c r="X13" s="25"/>
      <c r="Z13" s="25"/>
    </row>
    <row r="14" spans="1:26" s="31" customFormat="1" ht="67.5" customHeight="1">
      <c r="A14" s="70" t="s">
        <v>1</v>
      </c>
      <c r="B14" s="71" t="s">
        <v>29</v>
      </c>
      <c r="C14" s="64" t="s">
        <v>72</v>
      </c>
      <c r="D14" s="64" t="s">
        <v>17</v>
      </c>
      <c r="E14" s="64" t="s">
        <v>19</v>
      </c>
      <c r="F14" s="72">
        <f>G14+H14</f>
        <v>3600146.07322</v>
      </c>
      <c r="G14" s="49">
        <f>G15+G16+G17+G18+G19+G20+G21+G23+G24</f>
        <v>2673500</v>
      </c>
      <c r="H14" s="49">
        <f>H15+H16+H17+H18+H19+H20+H21+H22+H23+H24</f>
        <v>926646.07322</v>
      </c>
      <c r="I14" s="49"/>
      <c r="J14" s="49"/>
      <c r="K14" s="49" t="e">
        <f>K15+K16+K17+K18+K19+K20+K24</f>
        <v>#REF!</v>
      </c>
      <c r="L14" s="49">
        <f>L15+L16+L17+L18+L19+L20+L21+L23+L24</f>
        <v>2673500</v>
      </c>
      <c r="M14" s="49">
        <f>M15+M16+M17+M18+M19+M20+M21+M22+M23+M24</f>
        <v>870732.30718</v>
      </c>
      <c r="N14" s="49"/>
      <c r="O14" s="49"/>
      <c r="P14" s="49">
        <f>P15+P16+P17+P18+P19+P20+P24</f>
        <v>0</v>
      </c>
      <c r="Q14" s="49">
        <f>Q15+Q16+Q17+Q18+Q19+Q20+Q21+Q23+Q24</f>
        <v>3075881.0622599996</v>
      </c>
      <c r="R14" s="49">
        <f>R15+R16+R17+R18+R19+R20+R21+R22+R23+R24</f>
        <v>1109789.58574</v>
      </c>
      <c r="S14" s="49"/>
      <c r="T14" s="49"/>
      <c r="U14" s="73" t="s">
        <v>273</v>
      </c>
      <c r="V14" s="51" t="s">
        <v>222</v>
      </c>
      <c r="W14" s="32"/>
      <c r="X14" s="32"/>
      <c r="Z14" s="32"/>
    </row>
    <row r="15" spans="1:26" s="31" customFormat="1" ht="43.5" customHeight="1">
      <c r="A15" s="70" t="s">
        <v>30</v>
      </c>
      <c r="B15" s="74" t="s">
        <v>166</v>
      </c>
      <c r="C15" s="64" t="s">
        <v>72</v>
      </c>
      <c r="D15" s="64" t="s">
        <v>17</v>
      </c>
      <c r="E15" s="64" t="s">
        <v>20</v>
      </c>
      <c r="F15" s="72" t="e">
        <f>#REF!+#REF!</f>
        <v>#REF!</v>
      </c>
      <c r="G15" s="72"/>
      <c r="H15" s="72">
        <v>51315.01094</v>
      </c>
      <c r="I15" s="50"/>
      <c r="J15" s="50"/>
      <c r="K15" s="72" t="e">
        <f>#REF!+#REF!</f>
        <v>#REF!</v>
      </c>
      <c r="L15" s="72"/>
      <c r="M15" s="72">
        <v>48430.737</v>
      </c>
      <c r="N15" s="50"/>
      <c r="O15" s="50"/>
      <c r="P15" s="72"/>
      <c r="Q15" s="72"/>
      <c r="R15" s="72">
        <v>48430.737</v>
      </c>
      <c r="S15" s="51"/>
      <c r="T15" s="51"/>
      <c r="U15" s="60" t="s">
        <v>213</v>
      </c>
      <c r="V15" s="49" t="s">
        <v>214</v>
      </c>
      <c r="W15" s="30"/>
      <c r="X15" s="30"/>
      <c r="Z15" s="30"/>
    </row>
    <row r="16" spans="1:26" s="31" customFormat="1" ht="63" customHeight="1">
      <c r="A16" s="70" t="s">
        <v>94</v>
      </c>
      <c r="B16" s="75" t="s">
        <v>167</v>
      </c>
      <c r="C16" s="64" t="s">
        <v>72</v>
      </c>
      <c r="D16" s="64"/>
      <c r="E16" s="64"/>
      <c r="F16" s="72"/>
      <c r="G16" s="72">
        <v>700000</v>
      </c>
      <c r="H16" s="72">
        <v>585033.34281</v>
      </c>
      <c r="I16" s="50"/>
      <c r="J16" s="50"/>
      <c r="K16" s="72"/>
      <c r="L16" s="72">
        <v>700000</v>
      </c>
      <c r="M16" s="72">
        <v>583392.87924</v>
      </c>
      <c r="N16" s="50"/>
      <c r="O16" s="50"/>
      <c r="P16" s="72"/>
      <c r="Q16" s="72">
        <v>700000</v>
      </c>
      <c r="R16" s="72">
        <v>723777.06104</v>
      </c>
      <c r="S16" s="51"/>
      <c r="T16" s="51"/>
      <c r="U16" s="82" t="s">
        <v>212</v>
      </c>
      <c r="V16" s="49" t="s">
        <v>211</v>
      </c>
      <c r="W16" s="30"/>
      <c r="X16" s="30"/>
      <c r="Z16" s="30"/>
    </row>
    <row r="17" spans="1:26" s="31" customFormat="1" ht="65.25" customHeight="1">
      <c r="A17" s="70" t="s">
        <v>82</v>
      </c>
      <c r="B17" s="75" t="s">
        <v>138</v>
      </c>
      <c r="C17" s="64" t="s">
        <v>72</v>
      </c>
      <c r="D17" s="64"/>
      <c r="E17" s="64"/>
      <c r="F17" s="72"/>
      <c r="G17" s="72">
        <v>1161406.38858</v>
      </c>
      <c r="H17" s="72">
        <v>22014.38584</v>
      </c>
      <c r="I17" s="50"/>
      <c r="J17" s="50"/>
      <c r="K17" s="72"/>
      <c r="L17" s="72">
        <v>1161406.38858</v>
      </c>
      <c r="M17" s="72">
        <v>21369.99437</v>
      </c>
      <c r="N17" s="50"/>
      <c r="O17" s="50"/>
      <c r="P17" s="72"/>
      <c r="Q17" s="72">
        <v>1214808.89863</v>
      </c>
      <c r="R17" s="72">
        <v>97195.88778</v>
      </c>
      <c r="S17" s="51"/>
      <c r="T17" s="51"/>
      <c r="U17" s="81" t="s">
        <v>215</v>
      </c>
      <c r="V17" s="49" t="s">
        <v>211</v>
      </c>
      <c r="W17" s="30"/>
      <c r="X17" s="30"/>
      <c r="Z17" s="30"/>
    </row>
    <row r="18" spans="1:26" s="31" customFormat="1" ht="120.75" customHeight="1">
      <c r="A18" s="70" t="s">
        <v>83</v>
      </c>
      <c r="B18" s="75" t="s">
        <v>174</v>
      </c>
      <c r="C18" s="64" t="s">
        <v>72</v>
      </c>
      <c r="D18" s="64"/>
      <c r="E18" s="64"/>
      <c r="F18" s="72"/>
      <c r="G18" s="72"/>
      <c r="H18" s="72">
        <v>45932.84062</v>
      </c>
      <c r="I18" s="51"/>
      <c r="J18" s="51"/>
      <c r="K18" s="72"/>
      <c r="L18" s="72"/>
      <c r="M18" s="72">
        <v>8398.2713</v>
      </c>
      <c r="N18" s="51"/>
      <c r="O18" s="51"/>
      <c r="P18" s="72"/>
      <c r="Q18" s="72"/>
      <c r="R18" s="72">
        <v>8398.2713</v>
      </c>
      <c r="S18" s="51"/>
      <c r="T18" s="51"/>
      <c r="U18" s="82" t="s">
        <v>216</v>
      </c>
      <c r="V18" s="49" t="s">
        <v>214</v>
      </c>
      <c r="W18" s="30"/>
      <c r="X18" s="30"/>
      <c r="Z18" s="30"/>
    </row>
    <row r="19" spans="1:26" s="31" customFormat="1" ht="117.75" customHeight="1">
      <c r="A19" s="70" t="s">
        <v>84</v>
      </c>
      <c r="B19" s="75" t="s">
        <v>139</v>
      </c>
      <c r="C19" s="64" t="s">
        <v>72</v>
      </c>
      <c r="D19" s="64"/>
      <c r="E19" s="64"/>
      <c r="F19" s="72"/>
      <c r="G19" s="72">
        <v>569927.82884</v>
      </c>
      <c r="H19" s="72"/>
      <c r="I19" s="51"/>
      <c r="J19" s="51"/>
      <c r="K19" s="72"/>
      <c r="L19" s="72">
        <v>569927.82884</v>
      </c>
      <c r="M19" s="72"/>
      <c r="N19" s="51"/>
      <c r="O19" s="51"/>
      <c r="P19" s="72"/>
      <c r="Q19" s="72">
        <v>918906.38105</v>
      </c>
      <c r="R19" s="72"/>
      <c r="S19" s="51"/>
      <c r="T19" s="51"/>
      <c r="U19" s="78" t="s">
        <v>217</v>
      </c>
      <c r="V19" s="49" t="s">
        <v>211</v>
      </c>
      <c r="W19" s="30"/>
      <c r="X19" s="30"/>
      <c r="Z19" s="30"/>
    </row>
    <row r="20" spans="1:26" s="31" customFormat="1" ht="57" customHeight="1">
      <c r="A20" s="70" t="s">
        <v>105</v>
      </c>
      <c r="B20" s="76" t="s">
        <v>168</v>
      </c>
      <c r="C20" s="64" t="s">
        <v>72</v>
      </c>
      <c r="D20" s="64"/>
      <c r="E20" s="64"/>
      <c r="F20" s="49"/>
      <c r="G20" s="52"/>
      <c r="H20" s="52">
        <v>32057.76233</v>
      </c>
      <c r="I20" s="52"/>
      <c r="J20" s="52"/>
      <c r="K20" s="52">
        <v>0</v>
      </c>
      <c r="L20" s="52"/>
      <c r="M20" s="52">
        <v>32057.76233</v>
      </c>
      <c r="N20" s="52"/>
      <c r="O20" s="52"/>
      <c r="P20" s="52">
        <v>0</v>
      </c>
      <c r="Q20" s="52"/>
      <c r="R20" s="72">
        <v>34847.73733</v>
      </c>
      <c r="S20" s="53"/>
      <c r="T20" s="53"/>
      <c r="U20" s="79" t="s">
        <v>218</v>
      </c>
      <c r="V20" s="49" t="s">
        <v>211</v>
      </c>
      <c r="W20" s="30"/>
      <c r="X20" s="30"/>
      <c r="Z20" s="30"/>
    </row>
    <row r="21" spans="1:26" s="31" customFormat="1" ht="101.25" customHeight="1">
      <c r="A21" s="70" t="s">
        <v>92</v>
      </c>
      <c r="B21" s="76" t="s">
        <v>169</v>
      </c>
      <c r="C21" s="64" t="s">
        <v>72</v>
      </c>
      <c r="D21" s="64"/>
      <c r="E21" s="64"/>
      <c r="F21" s="49"/>
      <c r="G21" s="52">
        <v>242165.78258</v>
      </c>
      <c r="H21" s="52">
        <v>118909.93682</v>
      </c>
      <c r="I21" s="52"/>
      <c r="J21" s="52"/>
      <c r="K21" s="52"/>
      <c r="L21" s="52">
        <v>242165.78258</v>
      </c>
      <c r="M21" s="52">
        <v>115661.53512</v>
      </c>
      <c r="N21" s="52"/>
      <c r="O21" s="52"/>
      <c r="P21" s="52"/>
      <c r="Q21" s="52">
        <v>242165.78258</v>
      </c>
      <c r="R21" s="72">
        <v>135745.49087</v>
      </c>
      <c r="S21" s="53"/>
      <c r="T21" s="53"/>
      <c r="U21" s="77" t="s">
        <v>219</v>
      </c>
      <c r="V21" s="49" t="s">
        <v>211</v>
      </c>
      <c r="W21" s="30"/>
      <c r="X21" s="30"/>
      <c r="Z21" s="30"/>
    </row>
    <row r="22" spans="1:26" s="31" customFormat="1" ht="102.75" customHeight="1">
      <c r="A22" s="70" t="s">
        <v>124</v>
      </c>
      <c r="B22" s="76" t="s">
        <v>170</v>
      </c>
      <c r="C22" s="64" t="s">
        <v>72</v>
      </c>
      <c r="D22" s="64"/>
      <c r="E22" s="64"/>
      <c r="F22" s="49"/>
      <c r="G22" s="52"/>
      <c r="H22" s="52">
        <v>123.29869</v>
      </c>
      <c r="I22" s="52"/>
      <c r="J22" s="52"/>
      <c r="K22" s="52"/>
      <c r="L22" s="52"/>
      <c r="M22" s="52">
        <v>123.29869</v>
      </c>
      <c r="N22" s="52"/>
      <c r="O22" s="52"/>
      <c r="P22" s="52"/>
      <c r="Q22" s="52"/>
      <c r="R22" s="72">
        <v>130.97469</v>
      </c>
      <c r="S22" s="53"/>
      <c r="T22" s="53"/>
      <c r="U22" s="78" t="s">
        <v>220</v>
      </c>
      <c r="V22" s="49" t="s">
        <v>211</v>
      </c>
      <c r="W22" s="30"/>
      <c r="X22" s="30"/>
      <c r="Z22" s="30"/>
    </row>
    <row r="23" spans="1:26" s="31" customFormat="1" ht="92.25" customHeight="1">
      <c r="A23" s="70" t="s">
        <v>142</v>
      </c>
      <c r="B23" s="76" t="s">
        <v>145</v>
      </c>
      <c r="C23" s="64" t="s">
        <v>72</v>
      </c>
      <c r="D23" s="64"/>
      <c r="E23" s="64"/>
      <c r="F23" s="49"/>
      <c r="G23" s="52"/>
      <c r="H23" s="52">
        <v>10855.16634</v>
      </c>
      <c r="I23" s="52"/>
      <c r="J23" s="52"/>
      <c r="K23" s="52"/>
      <c r="L23" s="52"/>
      <c r="M23" s="52">
        <v>9239.01467</v>
      </c>
      <c r="N23" s="52"/>
      <c r="O23" s="52"/>
      <c r="P23" s="52"/>
      <c r="Q23" s="52"/>
      <c r="R23" s="72">
        <v>9239.01467</v>
      </c>
      <c r="S23" s="53"/>
      <c r="T23" s="53"/>
      <c r="U23" s="79" t="s">
        <v>221</v>
      </c>
      <c r="V23" s="49" t="s">
        <v>214</v>
      </c>
      <c r="W23" s="30"/>
      <c r="X23" s="30"/>
      <c r="Z23" s="30"/>
    </row>
    <row r="24" spans="1:26" s="31" customFormat="1" ht="37.5" customHeight="1">
      <c r="A24" s="70" t="s">
        <v>144</v>
      </c>
      <c r="B24" s="75" t="s">
        <v>31</v>
      </c>
      <c r="C24" s="64" t="s">
        <v>72</v>
      </c>
      <c r="D24" s="64" t="s">
        <v>17</v>
      </c>
      <c r="E24" s="64" t="s">
        <v>22</v>
      </c>
      <c r="F24" s="72">
        <f>G24+H24</f>
        <v>60404.32883</v>
      </c>
      <c r="G24" s="72"/>
      <c r="H24" s="72">
        <v>60404.32883</v>
      </c>
      <c r="I24" s="51"/>
      <c r="J24" s="51"/>
      <c r="K24" s="72">
        <f>L24+M24</f>
        <v>52058.81446</v>
      </c>
      <c r="L24" s="72"/>
      <c r="M24" s="49">
        <v>52058.81446</v>
      </c>
      <c r="N24" s="51"/>
      <c r="O24" s="51"/>
      <c r="P24" s="72"/>
      <c r="Q24" s="72"/>
      <c r="R24" s="49">
        <v>52024.41106</v>
      </c>
      <c r="S24" s="51"/>
      <c r="T24" s="51"/>
      <c r="U24" s="82" t="s">
        <v>223</v>
      </c>
      <c r="V24" s="49" t="s">
        <v>211</v>
      </c>
      <c r="W24" s="30"/>
      <c r="X24" s="30"/>
      <c r="Z24" s="30"/>
    </row>
    <row r="25" spans="1:26" s="4" customFormat="1" ht="60.75" customHeight="1">
      <c r="A25" s="70" t="s">
        <v>2</v>
      </c>
      <c r="B25" s="71" t="s">
        <v>32</v>
      </c>
      <c r="C25" s="64" t="s">
        <v>72</v>
      </c>
      <c r="D25" s="64" t="s">
        <v>19</v>
      </c>
      <c r="E25" s="64" t="s">
        <v>22</v>
      </c>
      <c r="F25" s="72">
        <f>G25+H25</f>
        <v>903475.62486</v>
      </c>
      <c r="G25" s="49">
        <f>G26+G27+G28+G29</f>
        <v>476500</v>
      </c>
      <c r="H25" s="49">
        <f>H26+H27+H28+H29</f>
        <v>426975.62486</v>
      </c>
      <c r="I25" s="49"/>
      <c r="J25" s="49"/>
      <c r="K25" s="49" t="e">
        <f>K26+K29+#REF!+K28</f>
        <v>#REF!</v>
      </c>
      <c r="L25" s="49">
        <f>L26+L27+L28+L29</f>
        <v>476500</v>
      </c>
      <c r="M25" s="49">
        <f>M26+M27+M28+M29</f>
        <v>393341.28588</v>
      </c>
      <c r="N25" s="49"/>
      <c r="O25" s="49"/>
      <c r="P25" s="49" t="e">
        <f>P26+P29+#REF!+P28</f>
        <v>#REF!</v>
      </c>
      <c r="Q25" s="49">
        <f>Q26+Q27+Q28+Q29</f>
        <v>392248.67531</v>
      </c>
      <c r="R25" s="49">
        <f>R26+R27+R28+R29</f>
        <v>459311.06985</v>
      </c>
      <c r="S25" s="49"/>
      <c r="T25" s="49"/>
      <c r="U25" s="69" t="s">
        <v>278</v>
      </c>
      <c r="V25" s="51" t="s">
        <v>227</v>
      </c>
      <c r="W25" s="23"/>
      <c r="X25" s="23"/>
      <c r="Z25" s="23"/>
    </row>
    <row r="26" spans="1:26" s="31" customFormat="1" ht="56.25" customHeight="1">
      <c r="A26" s="70" t="s">
        <v>106</v>
      </c>
      <c r="B26" s="74" t="s">
        <v>171</v>
      </c>
      <c r="C26" s="64" t="s">
        <v>72</v>
      </c>
      <c r="D26" s="64"/>
      <c r="E26" s="64"/>
      <c r="F26" s="72"/>
      <c r="G26" s="72"/>
      <c r="H26" s="72">
        <v>31907.81509</v>
      </c>
      <c r="I26" s="51"/>
      <c r="J26" s="51"/>
      <c r="K26" s="72"/>
      <c r="L26" s="72"/>
      <c r="M26" s="49">
        <v>31907.81509</v>
      </c>
      <c r="N26" s="51"/>
      <c r="O26" s="51"/>
      <c r="P26" s="72"/>
      <c r="Q26" s="72"/>
      <c r="R26" s="49">
        <v>34697.78947</v>
      </c>
      <c r="S26" s="51"/>
      <c r="T26" s="51"/>
      <c r="U26" s="82" t="s">
        <v>225</v>
      </c>
      <c r="V26" s="49" t="s">
        <v>211</v>
      </c>
      <c r="W26" s="30"/>
      <c r="X26" s="30"/>
      <c r="Z26" s="30"/>
    </row>
    <row r="27" spans="1:26" s="31" customFormat="1" ht="84.75" customHeight="1">
      <c r="A27" s="70" t="s">
        <v>107</v>
      </c>
      <c r="B27" s="74" t="s">
        <v>102</v>
      </c>
      <c r="C27" s="64" t="s">
        <v>72</v>
      </c>
      <c r="D27" s="64"/>
      <c r="E27" s="64"/>
      <c r="F27" s="72"/>
      <c r="G27" s="72">
        <v>476500</v>
      </c>
      <c r="H27" s="72">
        <v>207843.48057</v>
      </c>
      <c r="I27" s="51"/>
      <c r="J27" s="51"/>
      <c r="K27" s="72"/>
      <c r="L27" s="72">
        <v>476500</v>
      </c>
      <c r="M27" s="49">
        <v>198342.97263</v>
      </c>
      <c r="N27" s="51"/>
      <c r="O27" s="51"/>
      <c r="P27" s="72"/>
      <c r="Q27" s="72">
        <v>392248.67531</v>
      </c>
      <c r="R27" s="49">
        <v>273278.37271</v>
      </c>
      <c r="S27" s="51"/>
      <c r="T27" s="51"/>
      <c r="U27" s="60" t="s">
        <v>226</v>
      </c>
      <c r="V27" s="49" t="s">
        <v>211</v>
      </c>
      <c r="W27" s="30"/>
      <c r="X27" s="30"/>
      <c r="Z27" s="30"/>
    </row>
    <row r="28" spans="1:26" s="31" customFormat="1" ht="71.25" customHeight="1">
      <c r="A28" s="70" t="s">
        <v>147</v>
      </c>
      <c r="B28" s="80" t="s">
        <v>148</v>
      </c>
      <c r="C28" s="64" t="s">
        <v>72</v>
      </c>
      <c r="D28" s="64"/>
      <c r="E28" s="64"/>
      <c r="F28" s="72"/>
      <c r="G28" s="72"/>
      <c r="H28" s="72">
        <v>15527.42991</v>
      </c>
      <c r="I28" s="51"/>
      <c r="J28" s="51"/>
      <c r="K28" s="72"/>
      <c r="L28" s="72"/>
      <c r="M28" s="49">
        <v>15514.09192</v>
      </c>
      <c r="N28" s="51"/>
      <c r="O28" s="51"/>
      <c r="P28" s="72"/>
      <c r="Q28" s="72"/>
      <c r="R28" s="49">
        <v>15514.09192</v>
      </c>
      <c r="S28" s="51"/>
      <c r="T28" s="51"/>
      <c r="U28" s="81" t="s">
        <v>224</v>
      </c>
      <c r="V28" s="49" t="s">
        <v>211</v>
      </c>
      <c r="W28" s="30"/>
      <c r="X28" s="30"/>
      <c r="Z28" s="30"/>
    </row>
    <row r="29" spans="1:26" s="31" customFormat="1" ht="50.25" customHeight="1">
      <c r="A29" s="70" t="s">
        <v>146</v>
      </c>
      <c r="B29" s="74" t="s">
        <v>125</v>
      </c>
      <c r="C29" s="64" t="s">
        <v>72</v>
      </c>
      <c r="D29" s="64"/>
      <c r="E29" s="64"/>
      <c r="F29" s="72">
        <f>G29+H29</f>
        <v>171696.89929</v>
      </c>
      <c r="G29" s="72"/>
      <c r="H29" s="72">
        <v>171696.89929</v>
      </c>
      <c r="I29" s="51"/>
      <c r="J29" s="51"/>
      <c r="K29" s="72"/>
      <c r="L29" s="72"/>
      <c r="M29" s="49">
        <v>147576.40624</v>
      </c>
      <c r="N29" s="51"/>
      <c r="O29" s="51"/>
      <c r="P29" s="72"/>
      <c r="Q29" s="72"/>
      <c r="R29" s="49">
        <v>135820.81575</v>
      </c>
      <c r="S29" s="51"/>
      <c r="T29" s="51"/>
      <c r="U29" s="82" t="s">
        <v>275</v>
      </c>
      <c r="V29" s="49" t="s">
        <v>214</v>
      </c>
      <c r="W29" s="30"/>
      <c r="X29" s="30"/>
      <c r="Z29" s="30"/>
    </row>
    <row r="30" spans="1:26" s="4" customFormat="1" ht="84.75" customHeight="1">
      <c r="A30" s="67" t="s">
        <v>4</v>
      </c>
      <c r="B30" s="68" t="s">
        <v>68</v>
      </c>
      <c r="C30" s="67" t="s">
        <v>73</v>
      </c>
      <c r="D30" s="67"/>
      <c r="E30" s="67"/>
      <c r="F30" s="48"/>
      <c r="G30" s="48"/>
      <c r="H30" s="48">
        <f>H31+H32+H33+H34+H35+H36+H37+H38+H39+H40+H41+H42+H43+H44+H45+H46</f>
        <v>162481.35280000002</v>
      </c>
      <c r="I30" s="48">
        <f>I31+I32+I33+I34+I35+I36+I37+I38+I39+I40+I41+I42+I43+I44+I45+I46</f>
        <v>9600.63379</v>
      </c>
      <c r="J30" s="48">
        <f aca="true" t="shared" si="0" ref="J30:Q30">J31+J32+J33+J34+J35+J36+J37+J38+J39+J40+J41+J42+J43+J44+J45</f>
        <v>0</v>
      </c>
      <c r="K30" s="48">
        <f t="shared" si="0"/>
        <v>0</v>
      </c>
      <c r="L30" s="48">
        <f t="shared" si="0"/>
        <v>0</v>
      </c>
      <c r="M30" s="48">
        <f>M31+M32+M33+M34+M35+M36+M37+M38+M39+M40+M41+M42+M43+M44+M45+M46</f>
        <v>96393.52964</v>
      </c>
      <c r="N30" s="48">
        <f>N31+N32+N33+N34+N35+N36+N37+N38+N39+N40+N41+N42+N43+N44+N45+N46</f>
        <v>6809.125550000001</v>
      </c>
      <c r="O30" s="48">
        <f t="shared" si="0"/>
        <v>0</v>
      </c>
      <c r="P30" s="48">
        <f t="shared" si="0"/>
        <v>0</v>
      </c>
      <c r="Q30" s="48">
        <f t="shared" si="0"/>
        <v>0</v>
      </c>
      <c r="R30" s="48">
        <f>R31+R32+R33+R34+R35+R36+R37+R38+R39+R40+R41+R42+R43+R44+R45+R46</f>
        <v>96393.53063999998</v>
      </c>
      <c r="S30" s="48">
        <f>S31+S32+S33+S34+S35+S36+S37+S38+S39+S40+S41+S42+S43+S44+S45+S46</f>
        <v>6809.125550000001</v>
      </c>
      <c r="T30" s="48"/>
      <c r="U30" s="69" t="s">
        <v>208</v>
      </c>
      <c r="V30" s="48" t="s">
        <v>238</v>
      </c>
      <c r="W30" s="25"/>
      <c r="X30" s="25"/>
      <c r="Z30" s="25"/>
    </row>
    <row r="31" spans="1:26" s="31" customFormat="1" ht="96" customHeight="1">
      <c r="A31" s="64" t="s">
        <v>62</v>
      </c>
      <c r="B31" s="41" t="s">
        <v>109</v>
      </c>
      <c r="C31" s="64" t="s">
        <v>73</v>
      </c>
      <c r="D31" s="64"/>
      <c r="E31" s="64"/>
      <c r="F31" s="49"/>
      <c r="G31" s="49"/>
      <c r="H31" s="49">
        <v>3643.20184</v>
      </c>
      <c r="I31" s="49">
        <v>316.80016</v>
      </c>
      <c r="J31" s="49"/>
      <c r="K31" s="49"/>
      <c r="L31" s="49"/>
      <c r="M31" s="49">
        <v>3643.20184</v>
      </c>
      <c r="N31" s="49">
        <v>316.80016</v>
      </c>
      <c r="O31" s="49"/>
      <c r="P31" s="49"/>
      <c r="Q31" s="49"/>
      <c r="R31" s="49">
        <v>3643.20184</v>
      </c>
      <c r="S31" s="49">
        <v>316.80016</v>
      </c>
      <c r="T31" s="49"/>
      <c r="U31" s="73" t="s">
        <v>209</v>
      </c>
      <c r="V31" s="49" t="s">
        <v>211</v>
      </c>
      <c r="W31" s="30"/>
      <c r="X31" s="30"/>
      <c r="Z31" s="30"/>
    </row>
    <row r="32" spans="1:26" s="31" customFormat="1" ht="59.25" customHeight="1">
      <c r="A32" s="64" t="s">
        <v>63</v>
      </c>
      <c r="B32" s="41" t="s">
        <v>149</v>
      </c>
      <c r="C32" s="64" t="s">
        <v>73</v>
      </c>
      <c r="D32" s="64"/>
      <c r="E32" s="64"/>
      <c r="F32" s="49"/>
      <c r="G32" s="49"/>
      <c r="H32" s="49">
        <v>3889.42</v>
      </c>
      <c r="I32" s="49">
        <v>338.21043</v>
      </c>
      <c r="J32" s="49"/>
      <c r="K32" s="49"/>
      <c r="L32" s="49"/>
      <c r="M32" s="49">
        <v>3889.42</v>
      </c>
      <c r="N32" s="49">
        <v>338.21043</v>
      </c>
      <c r="O32" s="49"/>
      <c r="P32" s="49"/>
      <c r="Q32" s="49"/>
      <c r="R32" s="49">
        <v>3889.42</v>
      </c>
      <c r="S32" s="49">
        <v>338.21043</v>
      </c>
      <c r="T32" s="49"/>
      <c r="U32" s="73" t="s">
        <v>274</v>
      </c>
      <c r="V32" s="49" t="s">
        <v>211</v>
      </c>
      <c r="W32" s="30"/>
      <c r="X32" s="30"/>
      <c r="Z32" s="30"/>
    </row>
    <row r="33" spans="1:26" s="31" customFormat="1" ht="64.5" customHeight="1">
      <c r="A33" s="64" t="s">
        <v>64</v>
      </c>
      <c r="B33" s="41" t="s">
        <v>110</v>
      </c>
      <c r="C33" s="64" t="s">
        <v>73</v>
      </c>
      <c r="D33" s="64"/>
      <c r="E33" s="64"/>
      <c r="F33" s="49"/>
      <c r="G33" s="49"/>
      <c r="H33" s="49">
        <v>31183.26026</v>
      </c>
      <c r="I33" s="49">
        <v>1990.42086</v>
      </c>
      <c r="J33" s="49"/>
      <c r="K33" s="49"/>
      <c r="L33" s="49"/>
      <c r="M33" s="49">
        <v>23608.73996</v>
      </c>
      <c r="N33" s="49">
        <v>1506.94086</v>
      </c>
      <c r="O33" s="49"/>
      <c r="P33" s="49"/>
      <c r="Q33" s="49"/>
      <c r="R33" s="49">
        <v>23608.73996</v>
      </c>
      <c r="S33" s="49">
        <v>1506.94086</v>
      </c>
      <c r="T33" s="49"/>
      <c r="U33" s="73" t="s">
        <v>232</v>
      </c>
      <c r="V33" s="49" t="s">
        <v>214</v>
      </c>
      <c r="W33" s="30"/>
      <c r="X33" s="30"/>
      <c r="Z33" s="30"/>
    </row>
    <row r="34" spans="1:26" s="31" customFormat="1" ht="81" customHeight="1">
      <c r="A34" s="64" t="s">
        <v>69</v>
      </c>
      <c r="B34" s="41" t="s">
        <v>177</v>
      </c>
      <c r="C34" s="64" t="s">
        <v>73</v>
      </c>
      <c r="D34" s="64"/>
      <c r="E34" s="64"/>
      <c r="F34" s="49"/>
      <c r="G34" s="49"/>
      <c r="H34" s="49">
        <v>8106.73659</v>
      </c>
      <c r="I34" s="49">
        <v>81.88623</v>
      </c>
      <c r="J34" s="49"/>
      <c r="K34" s="49"/>
      <c r="L34" s="49"/>
      <c r="M34" s="49">
        <v>8106.73659</v>
      </c>
      <c r="N34" s="49">
        <v>81.88623</v>
      </c>
      <c r="O34" s="49"/>
      <c r="P34" s="49"/>
      <c r="Q34" s="49"/>
      <c r="R34" s="49">
        <v>8106.73659</v>
      </c>
      <c r="S34" s="49">
        <v>81.88623</v>
      </c>
      <c r="T34" s="49"/>
      <c r="U34" s="73" t="s">
        <v>231</v>
      </c>
      <c r="V34" s="49" t="s">
        <v>229</v>
      </c>
      <c r="W34" s="30"/>
      <c r="X34" s="30"/>
      <c r="Z34" s="30"/>
    </row>
    <row r="35" spans="1:26" s="31" customFormat="1" ht="73.5" customHeight="1">
      <c r="A35" s="64" t="s">
        <v>103</v>
      </c>
      <c r="B35" s="41" t="s">
        <v>93</v>
      </c>
      <c r="C35" s="64" t="s">
        <v>73</v>
      </c>
      <c r="D35" s="64"/>
      <c r="E35" s="64"/>
      <c r="F35" s="49"/>
      <c r="G35" s="49"/>
      <c r="H35" s="49"/>
      <c r="I35" s="49"/>
      <c r="J35" s="49"/>
      <c r="K35" s="49"/>
      <c r="L35" s="49"/>
      <c r="M35" s="49"/>
      <c r="N35" s="49"/>
      <c r="O35" s="49"/>
      <c r="P35" s="49"/>
      <c r="Q35" s="49"/>
      <c r="R35" s="49"/>
      <c r="S35" s="49"/>
      <c r="T35" s="49"/>
      <c r="U35" s="73" t="s">
        <v>234</v>
      </c>
      <c r="V35" s="49" t="s">
        <v>229</v>
      </c>
      <c r="W35" s="30"/>
      <c r="X35" s="30"/>
      <c r="Z35" s="30"/>
    </row>
    <row r="36" spans="1:26" s="31" customFormat="1" ht="97.5" customHeight="1">
      <c r="A36" s="64" t="s">
        <v>104</v>
      </c>
      <c r="B36" s="42" t="s">
        <v>150</v>
      </c>
      <c r="C36" s="64" t="s">
        <v>73</v>
      </c>
      <c r="D36" s="64"/>
      <c r="E36" s="64"/>
      <c r="F36" s="49"/>
      <c r="G36" s="49"/>
      <c r="H36" s="49">
        <v>36164.94567</v>
      </c>
      <c r="I36" s="49">
        <v>2722.09269</v>
      </c>
      <c r="J36" s="49"/>
      <c r="K36" s="49"/>
      <c r="L36" s="49"/>
      <c r="M36" s="49">
        <v>34663.5684</v>
      </c>
      <c r="N36" s="49">
        <v>2609.08583</v>
      </c>
      <c r="O36" s="49"/>
      <c r="P36" s="49"/>
      <c r="Q36" s="49"/>
      <c r="R36" s="49">
        <v>34663.5684</v>
      </c>
      <c r="S36" s="49">
        <v>2609.08583</v>
      </c>
      <c r="T36" s="49"/>
      <c r="U36" s="73" t="s">
        <v>235</v>
      </c>
      <c r="V36" s="49" t="s">
        <v>236</v>
      </c>
      <c r="W36" s="30"/>
      <c r="X36" s="30"/>
      <c r="Z36" s="30"/>
    </row>
    <row r="37" spans="1:26" s="31" customFormat="1" ht="94.5" customHeight="1">
      <c r="A37" s="64" t="s">
        <v>70</v>
      </c>
      <c r="B37" s="41" t="s">
        <v>175</v>
      </c>
      <c r="C37" s="64" t="s">
        <v>73</v>
      </c>
      <c r="D37" s="64"/>
      <c r="E37" s="64"/>
      <c r="F37" s="49"/>
      <c r="G37" s="49"/>
      <c r="H37" s="49">
        <v>13650</v>
      </c>
      <c r="I37" s="49">
        <v>1350</v>
      </c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78" t="s">
        <v>268</v>
      </c>
      <c r="V37" s="49" t="s">
        <v>214</v>
      </c>
      <c r="W37" s="30"/>
      <c r="X37" s="30"/>
      <c r="Z37" s="30"/>
    </row>
    <row r="38" spans="1:26" s="31" customFormat="1" ht="105" customHeight="1" hidden="1">
      <c r="A38" s="64" t="s">
        <v>79</v>
      </c>
      <c r="B38" s="41" t="s">
        <v>176</v>
      </c>
      <c r="C38" s="64" t="s">
        <v>73</v>
      </c>
      <c r="D38" s="64"/>
      <c r="E38" s="64"/>
      <c r="F38" s="49"/>
      <c r="G38" s="49"/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73" t="s">
        <v>155</v>
      </c>
      <c r="V38" s="49"/>
      <c r="W38" s="30"/>
      <c r="X38" s="30"/>
      <c r="Z38" s="30"/>
    </row>
    <row r="39" spans="1:26" s="31" customFormat="1" ht="66" customHeight="1" hidden="1">
      <c r="A39" s="64" t="s">
        <v>79</v>
      </c>
      <c r="B39" s="41" t="s">
        <v>111</v>
      </c>
      <c r="C39" s="64" t="s">
        <v>73</v>
      </c>
      <c r="D39" s="64"/>
      <c r="E39" s="64"/>
      <c r="F39" s="49"/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73" t="s">
        <v>156</v>
      </c>
      <c r="V39" s="49"/>
      <c r="W39" s="30"/>
      <c r="X39" s="30"/>
      <c r="Z39" s="30"/>
    </row>
    <row r="40" spans="1:26" s="31" customFormat="1" ht="52.5" customHeight="1" hidden="1">
      <c r="A40" s="64" t="s">
        <v>126</v>
      </c>
      <c r="B40" s="41" t="s">
        <v>151</v>
      </c>
      <c r="C40" s="64" t="s">
        <v>73</v>
      </c>
      <c r="D40" s="64"/>
      <c r="E40" s="64"/>
      <c r="F40" s="49"/>
      <c r="G40" s="49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73" t="s">
        <v>154</v>
      </c>
      <c r="V40" s="49"/>
      <c r="W40" s="30"/>
      <c r="X40" s="30"/>
      <c r="Z40" s="30"/>
    </row>
    <row r="41" spans="1:26" s="31" customFormat="1" ht="126.75" customHeight="1">
      <c r="A41" s="64" t="s">
        <v>79</v>
      </c>
      <c r="B41" s="42" t="s">
        <v>152</v>
      </c>
      <c r="C41" s="64" t="s">
        <v>73</v>
      </c>
      <c r="D41" s="64"/>
      <c r="E41" s="64"/>
      <c r="F41" s="49"/>
      <c r="G41" s="49"/>
      <c r="H41" s="49">
        <v>2978.83413</v>
      </c>
      <c r="I41" s="49">
        <v>224.21332</v>
      </c>
      <c r="J41" s="49"/>
      <c r="K41" s="49"/>
      <c r="L41" s="49"/>
      <c r="M41" s="49">
        <v>2978.83413</v>
      </c>
      <c r="N41" s="49">
        <v>224.21332</v>
      </c>
      <c r="O41" s="49"/>
      <c r="P41" s="49"/>
      <c r="Q41" s="49"/>
      <c r="R41" s="49">
        <v>2978.83413</v>
      </c>
      <c r="S41" s="49">
        <v>224.21332</v>
      </c>
      <c r="T41" s="49"/>
      <c r="U41" s="73" t="s">
        <v>209</v>
      </c>
      <c r="V41" s="49" t="s">
        <v>229</v>
      </c>
      <c r="W41" s="30"/>
      <c r="X41" s="30"/>
      <c r="Z41" s="30"/>
    </row>
    <row r="42" spans="1:26" s="31" customFormat="1" ht="67.5" customHeight="1" hidden="1">
      <c r="A42" s="64" t="s">
        <v>127</v>
      </c>
      <c r="B42" s="42" t="s">
        <v>153</v>
      </c>
      <c r="C42" s="64" t="s">
        <v>73</v>
      </c>
      <c r="D42" s="64"/>
      <c r="E42" s="64"/>
      <c r="F42" s="49"/>
      <c r="G42" s="49"/>
      <c r="H42" s="49"/>
      <c r="I42" s="49"/>
      <c r="J42" s="49"/>
      <c r="K42" s="49"/>
      <c r="L42" s="49"/>
      <c r="M42" s="49"/>
      <c r="N42" s="49"/>
      <c r="O42" s="49"/>
      <c r="P42" s="49"/>
      <c r="Q42" s="49"/>
      <c r="R42" s="49"/>
      <c r="S42" s="49"/>
      <c r="T42" s="49"/>
      <c r="U42" s="73" t="s">
        <v>154</v>
      </c>
      <c r="V42" s="49"/>
      <c r="W42" s="30"/>
      <c r="X42" s="30"/>
      <c r="Z42" s="30"/>
    </row>
    <row r="43" spans="1:26" s="31" customFormat="1" ht="91.5" customHeight="1">
      <c r="A43" s="64" t="s">
        <v>126</v>
      </c>
      <c r="B43" s="42" t="s">
        <v>178</v>
      </c>
      <c r="C43" s="64" t="s">
        <v>73</v>
      </c>
      <c r="D43" s="64"/>
      <c r="E43" s="64"/>
      <c r="F43" s="49"/>
      <c r="G43" s="49"/>
      <c r="H43" s="49">
        <v>15079.64002</v>
      </c>
      <c r="I43" s="49">
        <v>1863.77574</v>
      </c>
      <c r="J43" s="49"/>
      <c r="K43" s="49"/>
      <c r="L43" s="49"/>
      <c r="M43" s="49">
        <v>11493.26123</v>
      </c>
      <c r="N43" s="49">
        <v>1420.51544</v>
      </c>
      <c r="O43" s="49"/>
      <c r="P43" s="49"/>
      <c r="Q43" s="49"/>
      <c r="R43" s="49">
        <v>11493.26223</v>
      </c>
      <c r="S43" s="49">
        <v>1420.51544</v>
      </c>
      <c r="T43" s="49"/>
      <c r="U43" s="78" t="s">
        <v>269</v>
      </c>
      <c r="V43" s="49" t="s">
        <v>214</v>
      </c>
      <c r="W43" s="30"/>
      <c r="X43" s="30"/>
      <c r="Z43" s="30"/>
    </row>
    <row r="44" spans="1:26" s="31" customFormat="1" ht="105" customHeight="1">
      <c r="A44" s="64" t="s">
        <v>108</v>
      </c>
      <c r="B44" s="42" t="s">
        <v>179</v>
      </c>
      <c r="C44" s="64" t="s">
        <v>73</v>
      </c>
      <c r="D44" s="64"/>
      <c r="E44" s="64"/>
      <c r="F44" s="49"/>
      <c r="G44" s="49"/>
      <c r="H44" s="49">
        <v>5089.8</v>
      </c>
      <c r="I44" s="49">
        <v>51.4</v>
      </c>
      <c r="J44" s="49"/>
      <c r="K44" s="49"/>
      <c r="L44" s="49"/>
      <c r="M44" s="49">
        <v>5009.76749</v>
      </c>
      <c r="N44" s="49">
        <v>50.60371</v>
      </c>
      <c r="O44" s="49"/>
      <c r="P44" s="49"/>
      <c r="Q44" s="49"/>
      <c r="R44" s="49">
        <v>5009.76749</v>
      </c>
      <c r="S44" s="49">
        <v>50.60371</v>
      </c>
      <c r="T44" s="49"/>
      <c r="U44" s="73" t="s">
        <v>230</v>
      </c>
      <c r="V44" s="49" t="s">
        <v>214</v>
      </c>
      <c r="W44" s="30"/>
      <c r="X44" s="30"/>
      <c r="Z44" s="30"/>
    </row>
    <row r="45" spans="1:26" s="31" customFormat="1" ht="157.5" customHeight="1">
      <c r="A45" s="64" t="s">
        <v>237</v>
      </c>
      <c r="B45" s="42" t="s">
        <v>195</v>
      </c>
      <c r="C45" s="64" t="s">
        <v>73</v>
      </c>
      <c r="D45" s="64"/>
      <c r="E45" s="64"/>
      <c r="F45" s="49"/>
      <c r="G45" s="49"/>
      <c r="H45" s="49">
        <v>39695.51429</v>
      </c>
      <c r="I45" s="49">
        <v>400.96478999999994</v>
      </c>
      <c r="J45" s="49"/>
      <c r="K45" s="49"/>
      <c r="L45" s="49"/>
      <c r="M45" s="49"/>
      <c r="N45" s="49"/>
      <c r="O45" s="49"/>
      <c r="P45" s="49"/>
      <c r="Q45" s="49"/>
      <c r="R45" s="49"/>
      <c r="S45" s="49"/>
      <c r="T45" s="49"/>
      <c r="U45" s="78" t="s">
        <v>270</v>
      </c>
      <c r="V45" s="49" t="s">
        <v>214</v>
      </c>
      <c r="W45" s="30"/>
      <c r="X45" s="30"/>
      <c r="Z45" s="30"/>
    </row>
    <row r="46" spans="1:26" s="31" customFormat="1" ht="99.75" customHeight="1">
      <c r="A46" s="64" t="s">
        <v>127</v>
      </c>
      <c r="B46" s="42" t="s">
        <v>210</v>
      </c>
      <c r="C46" s="64" t="s">
        <v>73</v>
      </c>
      <c r="D46" s="64"/>
      <c r="E46" s="64"/>
      <c r="F46" s="49"/>
      <c r="G46" s="49"/>
      <c r="H46" s="49">
        <v>3000</v>
      </c>
      <c r="I46" s="49">
        <v>260.86957</v>
      </c>
      <c r="J46" s="49"/>
      <c r="K46" s="49"/>
      <c r="L46" s="49"/>
      <c r="M46" s="49">
        <v>3000</v>
      </c>
      <c r="N46" s="49">
        <v>260.86957</v>
      </c>
      <c r="O46" s="49"/>
      <c r="P46" s="49"/>
      <c r="Q46" s="49"/>
      <c r="R46" s="49">
        <v>3000</v>
      </c>
      <c r="S46" s="49">
        <v>260.86957</v>
      </c>
      <c r="T46" s="49"/>
      <c r="U46" s="73" t="s">
        <v>233</v>
      </c>
      <c r="V46" s="49" t="s">
        <v>229</v>
      </c>
      <c r="W46" s="30"/>
      <c r="X46" s="30"/>
      <c r="Z46" s="30"/>
    </row>
    <row r="47" spans="1:26" s="4" customFormat="1" ht="90.75" customHeight="1">
      <c r="A47" s="67" t="s">
        <v>43</v>
      </c>
      <c r="B47" s="83" t="s">
        <v>160</v>
      </c>
      <c r="C47" s="67" t="s">
        <v>72</v>
      </c>
      <c r="D47" s="67"/>
      <c r="E47" s="67"/>
      <c r="F47" s="48"/>
      <c r="G47" s="53"/>
      <c r="H47" s="53">
        <f>H48</f>
        <v>260021.47669</v>
      </c>
      <c r="I47" s="53"/>
      <c r="J47" s="53"/>
      <c r="K47" s="53"/>
      <c r="L47" s="53"/>
      <c r="M47" s="48">
        <f>M48</f>
        <v>259673.50309</v>
      </c>
      <c r="N47" s="53"/>
      <c r="O47" s="53"/>
      <c r="P47" s="53"/>
      <c r="Q47" s="53"/>
      <c r="R47" s="48">
        <f>R48</f>
        <v>259673.50309</v>
      </c>
      <c r="S47" s="53"/>
      <c r="T47" s="53"/>
      <c r="U47" s="84" t="s">
        <v>239</v>
      </c>
      <c r="V47" s="48" t="s">
        <v>229</v>
      </c>
      <c r="W47" s="25"/>
      <c r="X47" s="25"/>
      <c r="Z47" s="25"/>
    </row>
    <row r="48" spans="1:26" s="4" customFormat="1" ht="64.5" customHeight="1">
      <c r="A48" s="64" t="s">
        <v>46</v>
      </c>
      <c r="B48" s="71" t="s">
        <v>29</v>
      </c>
      <c r="C48" s="64" t="s">
        <v>72</v>
      </c>
      <c r="D48" s="64"/>
      <c r="E48" s="64"/>
      <c r="F48" s="49"/>
      <c r="G48" s="49"/>
      <c r="H48" s="52">
        <f>H49</f>
        <v>260021.47669</v>
      </c>
      <c r="I48" s="49"/>
      <c r="J48" s="52"/>
      <c r="K48" s="49"/>
      <c r="L48" s="49"/>
      <c r="M48" s="49">
        <f>M49</f>
        <v>259673.50309</v>
      </c>
      <c r="N48" s="49"/>
      <c r="O48" s="49"/>
      <c r="P48" s="49"/>
      <c r="Q48" s="49"/>
      <c r="R48" s="49">
        <f>R49</f>
        <v>259673.50309</v>
      </c>
      <c r="S48" s="49"/>
      <c r="T48" s="49"/>
      <c r="U48" s="77" t="s">
        <v>239</v>
      </c>
      <c r="V48" s="49" t="s">
        <v>229</v>
      </c>
      <c r="W48" s="25"/>
      <c r="X48" s="25"/>
      <c r="Z48" s="25"/>
    </row>
    <row r="49" spans="1:26" s="4" customFormat="1" ht="120" customHeight="1">
      <c r="A49" s="70" t="s">
        <v>157</v>
      </c>
      <c r="B49" s="75" t="s">
        <v>21</v>
      </c>
      <c r="C49" s="64" t="s">
        <v>72</v>
      </c>
      <c r="D49" s="64" t="s">
        <v>19</v>
      </c>
      <c r="E49" s="64" t="s">
        <v>20</v>
      </c>
      <c r="F49" s="72">
        <f>G49+H49</f>
        <v>260021.47669</v>
      </c>
      <c r="G49" s="72"/>
      <c r="H49" s="72">
        <v>260021.47669</v>
      </c>
      <c r="I49" s="51"/>
      <c r="J49" s="51"/>
      <c r="K49" s="72">
        <f>L49+M49</f>
        <v>259673.50309</v>
      </c>
      <c r="L49" s="72"/>
      <c r="M49" s="72">
        <v>259673.50309</v>
      </c>
      <c r="N49" s="51"/>
      <c r="O49" s="51"/>
      <c r="P49" s="72"/>
      <c r="Q49" s="72"/>
      <c r="R49" s="72">
        <v>259673.50309</v>
      </c>
      <c r="S49" s="51"/>
      <c r="T49" s="51"/>
      <c r="U49" s="77" t="s">
        <v>239</v>
      </c>
      <c r="V49" s="49" t="s">
        <v>229</v>
      </c>
      <c r="W49" s="25"/>
      <c r="X49" s="25"/>
      <c r="Z49" s="25"/>
    </row>
    <row r="50" spans="1:29" s="31" customFormat="1" ht="51" customHeight="1">
      <c r="A50" s="123" t="s">
        <v>15</v>
      </c>
      <c r="B50" s="123"/>
      <c r="C50" s="123"/>
      <c r="D50" s="65">
        <v>2014</v>
      </c>
      <c r="E50" s="64" t="s">
        <v>20</v>
      </c>
      <c r="F50" s="48" t="e">
        <f>F13+#REF!+#REF!+#REF!</f>
        <v>#REF!</v>
      </c>
      <c r="G50" s="48">
        <f>G13+G30+G47</f>
        <v>3150000</v>
      </c>
      <c r="H50" s="48">
        <f>H13+H30+H47</f>
        <v>1776124.52757</v>
      </c>
      <c r="I50" s="48">
        <f>I13+I30+I47</f>
        <v>9600.63379</v>
      </c>
      <c r="J50" s="48"/>
      <c r="K50" s="48">
        <f>K30+K13+K47</f>
        <v>1264073.5930599999</v>
      </c>
      <c r="L50" s="48">
        <f>L13+L30+L47</f>
        <v>3150000</v>
      </c>
      <c r="M50" s="48">
        <f>M13+M30+M47</f>
        <v>1620140.62579</v>
      </c>
      <c r="N50" s="48">
        <f>N13+N30+N47</f>
        <v>6809.125550000001</v>
      </c>
      <c r="O50" s="48"/>
      <c r="P50" s="48" t="e">
        <f>P30+P13+P47</f>
        <v>#REF!</v>
      </c>
      <c r="Q50" s="48">
        <f>Q13+Q30+Q47</f>
        <v>3468129.7375699994</v>
      </c>
      <c r="R50" s="48">
        <f>R13+R30+R47</f>
        <v>1925167.6893200001</v>
      </c>
      <c r="S50" s="48">
        <f>S13+S30+S47</f>
        <v>6809.125550000001</v>
      </c>
      <c r="T50" s="48"/>
      <c r="U50" s="69" t="s">
        <v>276</v>
      </c>
      <c r="V50" s="48"/>
      <c r="W50" s="33"/>
      <c r="X50" s="33"/>
      <c r="Z50" s="33"/>
      <c r="AA50" s="34"/>
      <c r="AB50" s="34"/>
      <c r="AC50" s="34"/>
    </row>
    <row r="51" spans="1:29" s="4" customFormat="1" ht="28.5" customHeight="1">
      <c r="A51" s="132" t="s">
        <v>53</v>
      </c>
      <c r="B51" s="133"/>
      <c r="C51" s="133"/>
      <c r="D51" s="133"/>
      <c r="E51" s="133"/>
      <c r="F51" s="133"/>
      <c r="G51" s="133"/>
      <c r="H51" s="133"/>
      <c r="I51" s="133"/>
      <c r="J51" s="133"/>
      <c r="K51" s="133"/>
      <c r="L51" s="133"/>
      <c r="M51" s="133"/>
      <c r="N51" s="133"/>
      <c r="O51" s="133"/>
      <c r="P51" s="133"/>
      <c r="Q51" s="133"/>
      <c r="R51" s="133"/>
      <c r="S51" s="133"/>
      <c r="T51" s="133"/>
      <c r="U51" s="82"/>
      <c r="V51" s="85"/>
      <c r="W51" s="27"/>
      <c r="X51" s="27"/>
      <c r="Z51" s="27"/>
      <c r="AA51" s="13"/>
      <c r="AB51" s="13"/>
      <c r="AC51" s="13"/>
    </row>
    <row r="52" spans="1:29" s="31" customFormat="1" ht="96.75" customHeight="1">
      <c r="A52" s="67" t="s">
        <v>0</v>
      </c>
      <c r="B52" s="68" t="s">
        <v>33</v>
      </c>
      <c r="C52" s="67" t="s">
        <v>72</v>
      </c>
      <c r="D52" s="67" t="s">
        <v>17</v>
      </c>
      <c r="E52" s="67" t="s">
        <v>22</v>
      </c>
      <c r="F52" s="48">
        <f>G52+H52+I52+J52</f>
        <v>6511026.18177</v>
      </c>
      <c r="G52" s="48">
        <f>G56+G55+G54+G53</f>
        <v>500000</v>
      </c>
      <c r="H52" s="48">
        <f>SUM(H53:H55)</f>
        <v>6011026.18177</v>
      </c>
      <c r="I52" s="48"/>
      <c r="J52" s="48"/>
      <c r="K52" s="48"/>
      <c r="L52" s="48">
        <f>L56+L55+L54+L53</f>
        <v>500000</v>
      </c>
      <c r="M52" s="48">
        <f>SUM(M53:M55)</f>
        <v>4361613.15807</v>
      </c>
      <c r="N52" s="48"/>
      <c r="O52" s="48"/>
      <c r="P52" s="48"/>
      <c r="Q52" s="48">
        <f>Q56+Q55+Q54+Q53</f>
        <v>500000</v>
      </c>
      <c r="R52" s="48">
        <f>SUM(R53:R55)</f>
        <v>4367486.68812</v>
      </c>
      <c r="S52" s="48"/>
      <c r="T52" s="48"/>
      <c r="U52" s="120" t="s">
        <v>282</v>
      </c>
      <c r="V52" s="48" t="s">
        <v>227</v>
      </c>
      <c r="W52" s="30"/>
      <c r="X52" s="30"/>
      <c r="Z52" s="30"/>
      <c r="AA52" s="34"/>
      <c r="AB52" s="34"/>
      <c r="AC52" s="34"/>
    </row>
    <row r="53" spans="1:29" s="4" customFormat="1" ht="57" customHeight="1">
      <c r="A53" s="64" t="s">
        <v>1</v>
      </c>
      <c r="B53" s="85" t="s">
        <v>204</v>
      </c>
      <c r="C53" s="64" t="s">
        <v>72</v>
      </c>
      <c r="D53" s="64" t="s">
        <v>17</v>
      </c>
      <c r="E53" s="64" t="s">
        <v>22</v>
      </c>
      <c r="F53" s="49">
        <f>G53+H53+I53+J53</f>
        <v>3341600.52415</v>
      </c>
      <c r="G53" s="49"/>
      <c r="H53" s="49">
        <v>3341600.52415</v>
      </c>
      <c r="I53" s="49"/>
      <c r="J53" s="49"/>
      <c r="K53" s="49"/>
      <c r="L53" s="49"/>
      <c r="M53" s="49">
        <v>3310484.00736</v>
      </c>
      <c r="N53" s="49"/>
      <c r="O53" s="49"/>
      <c r="P53" s="49"/>
      <c r="Q53" s="49"/>
      <c r="R53" s="49">
        <v>3310399.56733</v>
      </c>
      <c r="S53" s="49"/>
      <c r="T53" s="49"/>
      <c r="U53" s="78" t="s">
        <v>241</v>
      </c>
      <c r="V53" s="49" t="s">
        <v>229</v>
      </c>
      <c r="W53" s="25"/>
      <c r="X53" s="25"/>
      <c r="Z53" s="25"/>
      <c r="AA53" s="13"/>
      <c r="AB53" s="13"/>
      <c r="AC53" s="13"/>
    </row>
    <row r="54" spans="1:26" s="4" customFormat="1" ht="57.75" customHeight="1">
      <c r="A54" s="64" t="s">
        <v>2</v>
      </c>
      <c r="B54" s="85" t="s">
        <v>205</v>
      </c>
      <c r="C54" s="64" t="s">
        <v>72</v>
      </c>
      <c r="D54" s="64" t="s">
        <v>17</v>
      </c>
      <c r="E54" s="64" t="s">
        <v>22</v>
      </c>
      <c r="F54" s="49">
        <f>G54+H54+I54+J54</f>
        <v>740650.76266</v>
      </c>
      <c r="G54" s="49"/>
      <c r="H54" s="49">
        <v>740650.76266</v>
      </c>
      <c r="I54" s="49"/>
      <c r="J54" s="49"/>
      <c r="K54" s="49"/>
      <c r="L54" s="49"/>
      <c r="M54" s="49">
        <v>726169.00074</v>
      </c>
      <c r="N54" s="49"/>
      <c r="O54" s="49"/>
      <c r="P54" s="49"/>
      <c r="Q54" s="49"/>
      <c r="R54" s="49">
        <v>732126.97082</v>
      </c>
      <c r="S54" s="49"/>
      <c r="T54" s="49"/>
      <c r="U54" s="73" t="s">
        <v>279</v>
      </c>
      <c r="V54" s="49" t="s">
        <v>229</v>
      </c>
      <c r="W54" s="25"/>
      <c r="X54" s="25"/>
      <c r="Z54" s="25"/>
    </row>
    <row r="55" spans="1:26" s="4" customFormat="1" ht="73.5" customHeight="1">
      <c r="A55" s="64" t="s">
        <v>3</v>
      </c>
      <c r="B55" s="85" t="s">
        <v>172</v>
      </c>
      <c r="C55" s="64" t="s">
        <v>72</v>
      </c>
      <c r="D55" s="64" t="s">
        <v>17</v>
      </c>
      <c r="E55" s="64" t="s">
        <v>22</v>
      </c>
      <c r="F55" s="49">
        <f>G55+H55+I55+J55</f>
        <v>1928774.89496</v>
      </c>
      <c r="G55" s="49"/>
      <c r="H55" s="49">
        <v>1928774.89496</v>
      </c>
      <c r="I55" s="49"/>
      <c r="J55" s="49"/>
      <c r="K55" s="49"/>
      <c r="L55" s="49"/>
      <c r="M55" s="49">
        <v>324960.14997</v>
      </c>
      <c r="N55" s="49"/>
      <c r="O55" s="49"/>
      <c r="P55" s="49"/>
      <c r="Q55" s="49"/>
      <c r="R55" s="49">
        <v>324960.14997</v>
      </c>
      <c r="S55" s="49"/>
      <c r="T55" s="49"/>
      <c r="U55" s="73" t="s">
        <v>283</v>
      </c>
      <c r="V55" s="49" t="s">
        <v>214</v>
      </c>
      <c r="W55" s="25"/>
      <c r="X55" s="25"/>
      <c r="Z55" s="25"/>
    </row>
    <row r="56" spans="1:26" s="4" customFormat="1" ht="66" customHeight="1">
      <c r="A56" s="64" t="s">
        <v>196</v>
      </c>
      <c r="B56" s="85" t="s">
        <v>197</v>
      </c>
      <c r="C56" s="64" t="s">
        <v>72</v>
      </c>
      <c r="D56" s="64"/>
      <c r="E56" s="64"/>
      <c r="F56" s="49"/>
      <c r="G56" s="49">
        <v>500000</v>
      </c>
      <c r="H56" s="49"/>
      <c r="I56" s="49"/>
      <c r="J56" s="49"/>
      <c r="K56" s="49"/>
      <c r="L56" s="49">
        <v>500000</v>
      </c>
      <c r="M56" s="49"/>
      <c r="N56" s="49"/>
      <c r="O56" s="49"/>
      <c r="P56" s="49"/>
      <c r="Q56" s="49">
        <v>500000</v>
      </c>
      <c r="R56" s="49"/>
      <c r="S56" s="49"/>
      <c r="T56" s="49"/>
      <c r="U56" s="73" t="s">
        <v>240</v>
      </c>
      <c r="V56" s="49" t="s">
        <v>229</v>
      </c>
      <c r="W56" s="25"/>
      <c r="X56" s="25"/>
      <c r="Z56" s="25"/>
    </row>
    <row r="57" spans="1:26" ht="102.75" customHeight="1">
      <c r="A57" s="67" t="s">
        <v>85</v>
      </c>
      <c r="B57" s="54" t="s">
        <v>160</v>
      </c>
      <c r="C57" s="67" t="s">
        <v>72</v>
      </c>
      <c r="D57" s="67"/>
      <c r="E57" s="67"/>
      <c r="F57" s="48"/>
      <c r="G57" s="48">
        <f>G58+G61</f>
        <v>500000</v>
      </c>
      <c r="H57" s="48">
        <f>H58+H59+H61</f>
        <v>2454808.91296</v>
      </c>
      <c r="I57" s="48"/>
      <c r="J57" s="48"/>
      <c r="K57" s="48"/>
      <c r="L57" s="48">
        <f>L58+L61</f>
        <v>500000</v>
      </c>
      <c r="M57" s="48">
        <f>M58+M59+M61</f>
        <v>2443893.47663</v>
      </c>
      <c r="N57" s="48"/>
      <c r="O57" s="48"/>
      <c r="P57" s="48"/>
      <c r="Q57" s="48">
        <f>Q58+Q61</f>
        <v>500000</v>
      </c>
      <c r="R57" s="48">
        <f>R58+R59+R61</f>
        <v>2443893.47663</v>
      </c>
      <c r="S57" s="48"/>
      <c r="T57" s="48"/>
      <c r="U57" s="69" t="s">
        <v>243</v>
      </c>
      <c r="V57" s="49" t="s">
        <v>229</v>
      </c>
      <c r="W57" s="25"/>
      <c r="X57" s="25"/>
      <c r="Z57" s="25"/>
    </row>
    <row r="58" spans="1:26" ht="72.75" customHeight="1">
      <c r="A58" s="64" t="s">
        <v>62</v>
      </c>
      <c r="B58" s="85" t="s">
        <v>35</v>
      </c>
      <c r="C58" s="64" t="s">
        <v>72</v>
      </c>
      <c r="D58" s="64"/>
      <c r="E58" s="64"/>
      <c r="F58" s="49"/>
      <c r="G58" s="49"/>
      <c r="H58" s="49">
        <v>2105341.41487</v>
      </c>
      <c r="I58" s="49"/>
      <c r="J58" s="49"/>
      <c r="K58" s="49"/>
      <c r="L58" s="49"/>
      <c r="M58" s="49">
        <v>2094425.97854</v>
      </c>
      <c r="N58" s="49"/>
      <c r="O58" s="49"/>
      <c r="P58" s="49"/>
      <c r="Q58" s="49"/>
      <c r="R58" s="49">
        <v>2094425.97854</v>
      </c>
      <c r="S58" s="49"/>
      <c r="T58" s="49"/>
      <c r="U58" s="73" t="s">
        <v>242</v>
      </c>
      <c r="V58" s="49" t="s">
        <v>229</v>
      </c>
      <c r="W58" s="25"/>
      <c r="X58" s="25"/>
      <c r="Z58" s="25"/>
    </row>
    <row r="59" spans="1:26" ht="57.75" customHeight="1">
      <c r="A59" s="64" t="s">
        <v>63</v>
      </c>
      <c r="B59" s="85" t="s">
        <v>182</v>
      </c>
      <c r="C59" s="64" t="s">
        <v>72</v>
      </c>
      <c r="D59" s="64"/>
      <c r="E59" s="64"/>
      <c r="F59" s="49"/>
      <c r="G59" s="49"/>
      <c r="H59" s="49">
        <f>+H60</f>
        <v>349467.49809</v>
      </c>
      <c r="I59" s="49"/>
      <c r="J59" s="49"/>
      <c r="K59" s="49"/>
      <c r="L59" s="49"/>
      <c r="M59" s="49">
        <f>+M60</f>
        <v>349467.49809</v>
      </c>
      <c r="N59" s="49"/>
      <c r="O59" s="49"/>
      <c r="P59" s="49"/>
      <c r="Q59" s="49"/>
      <c r="R59" s="49">
        <f>+R60</f>
        <v>349467.49809</v>
      </c>
      <c r="S59" s="49"/>
      <c r="T59" s="49"/>
      <c r="U59" s="73" t="s">
        <v>247</v>
      </c>
      <c r="V59" s="49" t="s">
        <v>229</v>
      </c>
      <c r="W59" s="25"/>
      <c r="X59" s="25"/>
      <c r="Z59" s="25"/>
    </row>
    <row r="60" spans="1:26" ht="57" customHeight="1">
      <c r="A60" s="64" t="s">
        <v>181</v>
      </c>
      <c r="B60" s="85" t="s">
        <v>183</v>
      </c>
      <c r="C60" s="64" t="s">
        <v>72</v>
      </c>
      <c r="D60" s="64"/>
      <c r="E60" s="64"/>
      <c r="F60" s="49"/>
      <c r="G60" s="49"/>
      <c r="H60" s="49">
        <v>349467.49809</v>
      </c>
      <c r="I60" s="49"/>
      <c r="J60" s="49"/>
      <c r="K60" s="49"/>
      <c r="L60" s="49"/>
      <c r="M60" s="49">
        <v>349467.49809</v>
      </c>
      <c r="N60" s="49"/>
      <c r="O60" s="49"/>
      <c r="P60" s="49"/>
      <c r="Q60" s="49"/>
      <c r="R60" s="49">
        <v>349467.49809</v>
      </c>
      <c r="S60" s="49"/>
      <c r="T60" s="49"/>
      <c r="U60" s="73"/>
      <c r="V60" s="49" t="s">
        <v>229</v>
      </c>
      <c r="W60" s="25"/>
      <c r="X60" s="25"/>
      <c r="Z60" s="25"/>
    </row>
    <row r="61" spans="1:26" ht="62.25" customHeight="1">
      <c r="A61" s="64" t="s">
        <v>64</v>
      </c>
      <c r="B61" s="85" t="s">
        <v>158</v>
      </c>
      <c r="C61" s="64" t="s">
        <v>72</v>
      </c>
      <c r="D61" s="64"/>
      <c r="E61" s="64"/>
      <c r="F61" s="49"/>
      <c r="G61" s="49">
        <f>G63+G62</f>
        <v>500000</v>
      </c>
      <c r="H61" s="49"/>
      <c r="I61" s="49"/>
      <c r="J61" s="49"/>
      <c r="K61" s="49"/>
      <c r="L61" s="49">
        <f>L63+L62</f>
        <v>500000</v>
      </c>
      <c r="M61" s="49"/>
      <c r="N61" s="49"/>
      <c r="O61" s="49"/>
      <c r="P61" s="49"/>
      <c r="Q61" s="49">
        <f>Q63+Q62</f>
        <v>500000</v>
      </c>
      <c r="R61" s="49"/>
      <c r="S61" s="49"/>
      <c r="T61" s="49"/>
      <c r="U61" s="73" t="s">
        <v>244</v>
      </c>
      <c r="V61" s="49" t="s">
        <v>229</v>
      </c>
      <c r="W61" s="25"/>
      <c r="X61" s="25"/>
      <c r="Z61" s="25"/>
    </row>
    <row r="62" spans="1:26" ht="73.5" customHeight="1">
      <c r="A62" s="64" t="s">
        <v>184</v>
      </c>
      <c r="B62" s="85" t="s">
        <v>35</v>
      </c>
      <c r="C62" s="64" t="s">
        <v>72</v>
      </c>
      <c r="D62" s="64"/>
      <c r="E62" s="64"/>
      <c r="F62" s="49"/>
      <c r="G62" s="49">
        <v>453719.89913</v>
      </c>
      <c r="H62" s="49"/>
      <c r="I62" s="49"/>
      <c r="J62" s="49"/>
      <c r="K62" s="49"/>
      <c r="L62" s="49">
        <v>453719.89913</v>
      </c>
      <c r="M62" s="49"/>
      <c r="N62" s="49"/>
      <c r="O62" s="49"/>
      <c r="P62" s="49"/>
      <c r="Q62" s="49">
        <v>453719.89913</v>
      </c>
      <c r="R62" s="49"/>
      <c r="S62" s="49"/>
      <c r="T62" s="49"/>
      <c r="U62" s="73" t="s">
        <v>245</v>
      </c>
      <c r="V62" s="49" t="s">
        <v>229</v>
      </c>
      <c r="W62" s="25"/>
      <c r="X62" s="25"/>
      <c r="Z62" s="25"/>
    </row>
    <row r="63" spans="1:26" ht="60.75" customHeight="1">
      <c r="A63" s="64" t="s">
        <v>185</v>
      </c>
      <c r="B63" s="85" t="s">
        <v>186</v>
      </c>
      <c r="C63" s="64" t="s">
        <v>72</v>
      </c>
      <c r="D63" s="64"/>
      <c r="E63" s="64"/>
      <c r="F63" s="49"/>
      <c r="G63" s="49">
        <v>46280.10087</v>
      </c>
      <c r="H63" s="49"/>
      <c r="I63" s="49"/>
      <c r="J63" s="49"/>
      <c r="K63" s="49"/>
      <c r="L63" s="49">
        <v>46280.10087</v>
      </c>
      <c r="M63" s="49"/>
      <c r="N63" s="49"/>
      <c r="O63" s="49"/>
      <c r="P63" s="49"/>
      <c r="Q63" s="49">
        <v>46280.10087</v>
      </c>
      <c r="R63" s="49"/>
      <c r="S63" s="49"/>
      <c r="T63" s="49"/>
      <c r="U63" s="73" t="s">
        <v>246</v>
      </c>
      <c r="V63" s="49" t="s">
        <v>229</v>
      </c>
      <c r="W63" s="25"/>
      <c r="X63" s="25"/>
      <c r="Z63" s="25"/>
    </row>
    <row r="64" spans="1:26" s="1" customFormat="1" ht="62.25" customHeight="1">
      <c r="A64" s="67" t="s">
        <v>81</v>
      </c>
      <c r="B64" s="68" t="s">
        <v>91</v>
      </c>
      <c r="C64" s="67" t="s">
        <v>73</v>
      </c>
      <c r="D64" s="67" t="s">
        <v>17</v>
      </c>
      <c r="E64" s="67" t="s">
        <v>22</v>
      </c>
      <c r="F64" s="86">
        <f>G64+H64+I64+J64</f>
        <v>1404969.8481599998</v>
      </c>
      <c r="G64" s="48"/>
      <c r="H64" s="48">
        <f>H66+H65</f>
        <v>1192450.06316</v>
      </c>
      <c r="I64" s="48">
        <f>I66+I65</f>
        <v>212519.785</v>
      </c>
      <c r="J64" s="48"/>
      <c r="K64" s="48"/>
      <c r="L64" s="48"/>
      <c r="M64" s="48">
        <f>M66+M65</f>
        <v>1102974.59751</v>
      </c>
      <c r="N64" s="48">
        <f>N66+N65</f>
        <v>209370.7941</v>
      </c>
      <c r="O64" s="48"/>
      <c r="P64" s="48"/>
      <c r="Q64" s="48"/>
      <c r="R64" s="48">
        <f>R66+R65</f>
        <v>1102974.59751</v>
      </c>
      <c r="S64" s="48">
        <f>S66+S65</f>
        <v>209370.7941</v>
      </c>
      <c r="T64" s="48"/>
      <c r="U64" s="69" t="s">
        <v>250</v>
      </c>
      <c r="V64" s="49" t="s">
        <v>229</v>
      </c>
      <c r="W64" s="25"/>
      <c r="X64" s="25"/>
      <c r="Z64" s="25"/>
    </row>
    <row r="65" spans="1:26" s="1" customFormat="1" ht="54" customHeight="1">
      <c r="A65" s="64" t="s">
        <v>23</v>
      </c>
      <c r="B65" s="85" t="s">
        <v>67</v>
      </c>
      <c r="C65" s="64" t="s">
        <v>73</v>
      </c>
      <c r="D65" s="64" t="s">
        <v>17</v>
      </c>
      <c r="E65" s="64" t="s">
        <v>19</v>
      </c>
      <c r="F65" s="72">
        <f>G65+H65+I65+J65</f>
        <v>504166.40947</v>
      </c>
      <c r="G65" s="72"/>
      <c r="H65" s="49">
        <v>394658.40447</v>
      </c>
      <c r="I65" s="49">
        <v>109508.005</v>
      </c>
      <c r="J65" s="49"/>
      <c r="K65" s="49"/>
      <c r="L65" s="49"/>
      <c r="M65" s="49">
        <v>373645.78802</v>
      </c>
      <c r="N65" s="49">
        <v>108284.31531</v>
      </c>
      <c r="O65" s="49"/>
      <c r="P65" s="49"/>
      <c r="Q65" s="49"/>
      <c r="R65" s="49">
        <v>373645.78802</v>
      </c>
      <c r="S65" s="49">
        <v>108284.31531</v>
      </c>
      <c r="T65" s="72"/>
      <c r="U65" s="73" t="s">
        <v>249</v>
      </c>
      <c r="V65" s="49" t="s">
        <v>229</v>
      </c>
      <c r="W65" s="25"/>
      <c r="X65" s="25"/>
      <c r="Z65" s="25"/>
    </row>
    <row r="66" spans="1:26" s="4" customFormat="1" ht="87" customHeight="1">
      <c r="A66" s="64" t="s">
        <v>24</v>
      </c>
      <c r="B66" s="85" t="s">
        <v>25</v>
      </c>
      <c r="C66" s="64" t="s">
        <v>73</v>
      </c>
      <c r="D66" s="64" t="s">
        <v>17</v>
      </c>
      <c r="E66" s="64" t="s">
        <v>22</v>
      </c>
      <c r="F66" s="49">
        <f>G66+H66+I66+J66</f>
        <v>900803.43869</v>
      </c>
      <c r="G66" s="49"/>
      <c r="H66" s="49">
        <v>797791.65869</v>
      </c>
      <c r="I66" s="49">
        <v>103011.78</v>
      </c>
      <c r="J66" s="49"/>
      <c r="K66" s="49"/>
      <c r="L66" s="49"/>
      <c r="M66" s="49">
        <v>729328.80949</v>
      </c>
      <c r="N66" s="49">
        <v>101086.47879</v>
      </c>
      <c r="O66" s="49"/>
      <c r="P66" s="49"/>
      <c r="Q66" s="49"/>
      <c r="R66" s="49">
        <v>729328.80949</v>
      </c>
      <c r="S66" s="49">
        <v>101086.47879</v>
      </c>
      <c r="T66" s="49"/>
      <c r="U66" s="73" t="s">
        <v>248</v>
      </c>
      <c r="V66" s="49" t="s">
        <v>229</v>
      </c>
      <c r="W66" s="25"/>
      <c r="X66" s="25"/>
      <c r="Z66" s="25"/>
    </row>
    <row r="67" spans="1:26" s="4" customFormat="1" ht="138" customHeight="1">
      <c r="A67" s="67" t="s">
        <v>86</v>
      </c>
      <c r="B67" s="68" t="s">
        <v>36</v>
      </c>
      <c r="C67" s="67" t="s">
        <v>72</v>
      </c>
      <c r="D67" s="51">
        <v>2014</v>
      </c>
      <c r="E67" s="67" t="s">
        <v>20</v>
      </c>
      <c r="F67" s="48">
        <f>SUM(F68:F70)</f>
        <v>211984</v>
      </c>
      <c r="G67" s="48"/>
      <c r="H67" s="48">
        <f>SUM(H68:H71)</f>
        <v>972861.1646390001</v>
      </c>
      <c r="I67" s="48"/>
      <c r="J67" s="48"/>
      <c r="K67" s="48"/>
      <c r="L67" s="48"/>
      <c r="M67" s="48">
        <f>SUM(M68:M71)</f>
        <v>952884.617199</v>
      </c>
      <c r="N67" s="48"/>
      <c r="O67" s="48"/>
      <c r="P67" s="48"/>
      <c r="Q67" s="48"/>
      <c r="R67" s="48">
        <f>SUM(R68:R71)</f>
        <v>959063.8802690001</v>
      </c>
      <c r="S67" s="48"/>
      <c r="T67" s="48"/>
      <c r="U67" s="69" t="s">
        <v>180</v>
      </c>
      <c r="V67" s="48" t="s">
        <v>227</v>
      </c>
      <c r="W67" s="25"/>
      <c r="X67" s="25"/>
      <c r="Z67" s="25"/>
    </row>
    <row r="68" spans="1:26" s="5" customFormat="1" ht="57" customHeight="1">
      <c r="A68" s="64" t="s">
        <v>87</v>
      </c>
      <c r="B68" s="85" t="s">
        <v>37</v>
      </c>
      <c r="C68" s="64" t="s">
        <v>72</v>
      </c>
      <c r="D68" s="54"/>
      <c r="E68" s="54"/>
      <c r="F68" s="49">
        <v>109489.2</v>
      </c>
      <c r="G68" s="51"/>
      <c r="H68" s="49">
        <v>662004.3084</v>
      </c>
      <c r="I68" s="54"/>
      <c r="J68" s="54"/>
      <c r="K68" s="49"/>
      <c r="L68" s="51"/>
      <c r="M68" s="49">
        <v>645842.19568</v>
      </c>
      <c r="N68" s="54"/>
      <c r="O68" s="54"/>
      <c r="P68" s="49"/>
      <c r="Q68" s="51"/>
      <c r="R68" s="49">
        <v>652021.45875</v>
      </c>
      <c r="S68" s="54"/>
      <c r="T68" s="54"/>
      <c r="U68" s="81" t="s">
        <v>154</v>
      </c>
      <c r="V68" s="49" t="s">
        <v>229</v>
      </c>
      <c r="W68" s="25"/>
      <c r="X68" s="25"/>
      <c r="Z68" s="25"/>
    </row>
    <row r="69" spans="1:26" s="5" customFormat="1" ht="95.25" customHeight="1">
      <c r="A69" s="64" t="s">
        <v>89</v>
      </c>
      <c r="B69" s="85" t="s">
        <v>99</v>
      </c>
      <c r="C69" s="64" t="s">
        <v>72</v>
      </c>
      <c r="D69" s="54"/>
      <c r="E69" s="54"/>
      <c r="F69" s="49"/>
      <c r="G69" s="51"/>
      <c r="H69" s="49">
        <v>270527.51918</v>
      </c>
      <c r="I69" s="54"/>
      <c r="J69" s="54"/>
      <c r="K69" s="49"/>
      <c r="L69" s="51"/>
      <c r="M69" s="49">
        <v>270527.51918</v>
      </c>
      <c r="N69" s="54"/>
      <c r="O69" s="54"/>
      <c r="P69" s="49"/>
      <c r="Q69" s="51"/>
      <c r="R69" s="49">
        <v>270527.51918</v>
      </c>
      <c r="S69" s="54"/>
      <c r="T69" s="54"/>
      <c r="U69" s="81" t="s">
        <v>251</v>
      </c>
      <c r="V69" s="49" t="s">
        <v>229</v>
      </c>
      <c r="W69" s="25"/>
      <c r="X69" s="25"/>
      <c r="Z69" s="25"/>
    </row>
    <row r="70" spans="1:26" ht="102.75" customHeight="1">
      <c r="A70" s="64" t="s">
        <v>88</v>
      </c>
      <c r="B70" s="85" t="s">
        <v>129</v>
      </c>
      <c r="C70" s="64" t="s">
        <v>72</v>
      </c>
      <c r="D70" s="64" t="s">
        <v>17</v>
      </c>
      <c r="E70" s="64" t="s">
        <v>22</v>
      </c>
      <c r="F70" s="49">
        <v>102494.8</v>
      </c>
      <c r="G70" s="49"/>
      <c r="H70" s="49">
        <v>8927.985599</v>
      </c>
      <c r="I70" s="49"/>
      <c r="J70" s="49"/>
      <c r="K70" s="49"/>
      <c r="L70" s="49"/>
      <c r="M70" s="49">
        <v>8927.985599</v>
      </c>
      <c r="N70" s="49"/>
      <c r="O70" s="49"/>
      <c r="P70" s="49"/>
      <c r="Q70" s="49"/>
      <c r="R70" s="49">
        <v>8927.985599</v>
      </c>
      <c r="S70" s="49"/>
      <c r="T70" s="49"/>
      <c r="U70" s="73" t="s">
        <v>252</v>
      </c>
      <c r="V70" s="49" t="s">
        <v>229</v>
      </c>
      <c r="W70" s="25"/>
      <c r="X70" s="25"/>
      <c r="Z70" s="25"/>
    </row>
    <row r="71" spans="1:26" ht="48" customHeight="1">
      <c r="A71" s="64" t="s">
        <v>128</v>
      </c>
      <c r="B71" s="60" t="s">
        <v>38</v>
      </c>
      <c r="C71" s="64" t="s">
        <v>72</v>
      </c>
      <c r="D71" s="64"/>
      <c r="E71" s="64"/>
      <c r="F71" s="49"/>
      <c r="G71" s="49"/>
      <c r="H71" s="49">
        <v>31401.35146</v>
      </c>
      <c r="I71" s="49"/>
      <c r="J71" s="49"/>
      <c r="K71" s="49"/>
      <c r="L71" s="49"/>
      <c r="M71" s="49">
        <v>27586.91674</v>
      </c>
      <c r="N71" s="49"/>
      <c r="O71" s="49"/>
      <c r="P71" s="49"/>
      <c r="Q71" s="49"/>
      <c r="R71" s="49">
        <v>27586.91674</v>
      </c>
      <c r="S71" s="49"/>
      <c r="T71" s="49"/>
      <c r="U71" s="87" t="s">
        <v>253</v>
      </c>
      <c r="V71" s="49" t="s">
        <v>214</v>
      </c>
      <c r="W71" s="25"/>
      <c r="X71" s="25"/>
      <c r="Z71" s="25"/>
    </row>
    <row r="72" spans="1:26" ht="91.5" customHeight="1">
      <c r="A72" s="67" t="s">
        <v>98</v>
      </c>
      <c r="B72" s="54" t="s">
        <v>112</v>
      </c>
      <c r="C72" s="67" t="s">
        <v>72</v>
      </c>
      <c r="D72" s="67"/>
      <c r="E72" s="67"/>
      <c r="F72" s="48"/>
      <c r="G72" s="48"/>
      <c r="H72" s="48">
        <f>H73+H74</f>
        <v>81234.662</v>
      </c>
      <c r="I72" s="48"/>
      <c r="J72" s="48"/>
      <c r="K72" s="48"/>
      <c r="L72" s="48"/>
      <c r="M72" s="48">
        <f>M73+M74</f>
        <v>80376.78061</v>
      </c>
      <c r="N72" s="48"/>
      <c r="O72" s="48"/>
      <c r="P72" s="48"/>
      <c r="Q72" s="48"/>
      <c r="R72" s="48">
        <f>R73+R74</f>
        <v>80376.78061</v>
      </c>
      <c r="S72" s="48"/>
      <c r="T72" s="48"/>
      <c r="U72" s="65" t="s">
        <v>256</v>
      </c>
      <c r="V72" s="49" t="s">
        <v>229</v>
      </c>
      <c r="W72" s="25"/>
      <c r="X72" s="25"/>
      <c r="Z72" s="25"/>
    </row>
    <row r="73" spans="1:26" ht="69" customHeight="1">
      <c r="A73" s="64" t="s">
        <v>96</v>
      </c>
      <c r="B73" s="85" t="s">
        <v>113</v>
      </c>
      <c r="C73" s="64" t="s">
        <v>72</v>
      </c>
      <c r="D73" s="64"/>
      <c r="E73" s="64"/>
      <c r="F73" s="49"/>
      <c r="G73" s="49"/>
      <c r="H73" s="49">
        <v>6849.91662</v>
      </c>
      <c r="I73" s="49"/>
      <c r="J73" s="49"/>
      <c r="K73" s="49"/>
      <c r="L73" s="49"/>
      <c r="M73" s="49">
        <v>6680.78287</v>
      </c>
      <c r="N73" s="49"/>
      <c r="O73" s="49"/>
      <c r="P73" s="49"/>
      <c r="Q73" s="49"/>
      <c r="R73" s="49">
        <v>6680.78287</v>
      </c>
      <c r="S73" s="49"/>
      <c r="T73" s="73"/>
      <c r="U73" s="65" t="s">
        <v>254</v>
      </c>
      <c r="V73" s="88" t="s">
        <v>229</v>
      </c>
      <c r="W73" s="25"/>
      <c r="X73" s="25"/>
      <c r="Z73" s="25"/>
    </row>
    <row r="74" spans="1:26" ht="72" customHeight="1">
      <c r="A74" s="64" t="s">
        <v>130</v>
      </c>
      <c r="B74" s="85" t="s">
        <v>131</v>
      </c>
      <c r="C74" s="64" t="s">
        <v>72</v>
      </c>
      <c r="D74" s="64"/>
      <c r="E74" s="64"/>
      <c r="F74" s="49"/>
      <c r="G74" s="49"/>
      <c r="H74" s="49">
        <v>74384.74538</v>
      </c>
      <c r="I74" s="49"/>
      <c r="J74" s="49"/>
      <c r="K74" s="49"/>
      <c r="L74" s="49"/>
      <c r="M74" s="49">
        <v>73695.99774</v>
      </c>
      <c r="N74" s="49"/>
      <c r="O74" s="49"/>
      <c r="P74" s="49"/>
      <c r="Q74" s="49"/>
      <c r="R74" s="49">
        <v>73695.99774</v>
      </c>
      <c r="S74" s="49"/>
      <c r="T74" s="73"/>
      <c r="U74" s="65" t="s">
        <v>255</v>
      </c>
      <c r="V74" s="88" t="s">
        <v>229</v>
      </c>
      <c r="W74" s="25"/>
      <c r="X74" s="25"/>
      <c r="Z74" s="25"/>
    </row>
    <row r="75" spans="1:26" s="5" customFormat="1" ht="55.5" customHeight="1">
      <c r="A75" s="123" t="s">
        <v>76</v>
      </c>
      <c r="B75" s="123"/>
      <c r="C75" s="123"/>
      <c r="D75" s="65">
        <v>2014</v>
      </c>
      <c r="E75" s="64" t="s">
        <v>20</v>
      </c>
      <c r="F75" s="48">
        <f>G75+H75+I75+J75</f>
        <v>11924900.769529</v>
      </c>
      <c r="G75" s="48">
        <f>G67+G64+G57+G52+G72</f>
        <v>1000000</v>
      </c>
      <c r="H75" s="48">
        <f>H67+H64+H57+H52+H72</f>
        <v>10712380.984529</v>
      </c>
      <c r="I75" s="48">
        <f>I67+I64+I57+I52+I72</f>
        <v>212519.785</v>
      </c>
      <c r="J75" s="48"/>
      <c r="K75" s="48"/>
      <c r="L75" s="48">
        <f>L67+L64+L57+L52+L72</f>
        <v>1000000</v>
      </c>
      <c r="M75" s="48">
        <f>M67+M64+M57+M52+M72</f>
        <v>8941742.630019</v>
      </c>
      <c r="N75" s="48">
        <f>N67+N64+N57+N52+N72</f>
        <v>209370.7941</v>
      </c>
      <c r="O75" s="48"/>
      <c r="P75" s="48"/>
      <c r="Q75" s="48">
        <f>Q67+Q64+Q57+Q52+Q72</f>
        <v>1000000</v>
      </c>
      <c r="R75" s="48">
        <f>R67+R64+R57+R52+R72</f>
        <v>8953795.423139</v>
      </c>
      <c r="S75" s="48">
        <f>S67+S64+S57+S52+S72</f>
        <v>209370.7941</v>
      </c>
      <c r="T75" s="48"/>
      <c r="U75" s="69" t="s">
        <v>284</v>
      </c>
      <c r="V75" s="48"/>
      <c r="W75" s="26"/>
      <c r="X75" s="26"/>
      <c r="Z75" s="26"/>
    </row>
    <row r="76" spans="1:26" s="5" customFormat="1" ht="28.5" customHeight="1">
      <c r="A76" s="132" t="s">
        <v>74</v>
      </c>
      <c r="B76" s="133"/>
      <c r="C76" s="133"/>
      <c r="D76" s="133"/>
      <c r="E76" s="133"/>
      <c r="F76" s="133"/>
      <c r="G76" s="133"/>
      <c r="H76" s="133"/>
      <c r="I76" s="133"/>
      <c r="J76" s="133"/>
      <c r="K76" s="133"/>
      <c r="L76" s="133"/>
      <c r="M76" s="133"/>
      <c r="N76" s="133"/>
      <c r="O76" s="133"/>
      <c r="P76" s="133"/>
      <c r="Q76" s="133"/>
      <c r="R76" s="133"/>
      <c r="S76" s="133"/>
      <c r="T76" s="133"/>
      <c r="U76" s="82"/>
      <c r="V76" s="89"/>
      <c r="W76" s="28"/>
      <c r="X76" s="28"/>
      <c r="Z76" s="28"/>
    </row>
    <row r="77" spans="1:26" s="5" customFormat="1" ht="102" customHeight="1">
      <c r="A77" s="67" t="s">
        <v>0</v>
      </c>
      <c r="B77" s="54" t="s">
        <v>39</v>
      </c>
      <c r="C77" s="67" t="s">
        <v>159</v>
      </c>
      <c r="D77" s="67" t="s">
        <v>19</v>
      </c>
      <c r="E77" s="67" t="s">
        <v>22</v>
      </c>
      <c r="F77" s="48">
        <f>SUM(F79:F81)</f>
        <v>5283.8</v>
      </c>
      <c r="G77" s="48"/>
      <c r="H77" s="48">
        <f>H78+H81</f>
        <v>4534.18</v>
      </c>
      <c r="I77" s="48"/>
      <c r="J77" s="48"/>
      <c r="K77" s="48"/>
      <c r="L77" s="48"/>
      <c r="M77" s="48">
        <f>M78+M81</f>
        <v>4534.18</v>
      </c>
      <c r="N77" s="48"/>
      <c r="O77" s="48"/>
      <c r="P77" s="48"/>
      <c r="Q77" s="48"/>
      <c r="R77" s="48">
        <f>R78+R81</f>
        <v>4534.18</v>
      </c>
      <c r="S77" s="48"/>
      <c r="T77" s="48"/>
      <c r="U77" s="69" t="s">
        <v>247</v>
      </c>
      <c r="V77" s="49" t="s">
        <v>229</v>
      </c>
      <c r="W77" s="25"/>
      <c r="X77" s="25"/>
      <c r="Z77" s="25"/>
    </row>
    <row r="78" spans="1:26" s="5" customFormat="1" ht="78.75" customHeight="1">
      <c r="A78" s="64" t="s">
        <v>59</v>
      </c>
      <c r="B78" s="85" t="s">
        <v>161</v>
      </c>
      <c r="C78" s="64" t="s">
        <v>159</v>
      </c>
      <c r="D78" s="67"/>
      <c r="E78" s="67"/>
      <c r="F78" s="48"/>
      <c r="G78" s="48"/>
      <c r="H78" s="49">
        <f>H79+H80</f>
        <v>746.28</v>
      </c>
      <c r="I78" s="48"/>
      <c r="J78" s="48"/>
      <c r="K78" s="48"/>
      <c r="L78" s="48"/>
      <c r="M78" s="48">
        <f>M79+M80</f>
        <v>746.28</v>
      </c>
      <c r="N78" s="48"/>
      <c r="O78" s="48"/>
      <c r="P78" s="48"/>
      <c r="Q78" s="48"/>
      <c r="R78" s="48">
        <f>R79+R80</f>
        <v>746.28</v>
      </c>
      <c r="S78" s="48"/>
      <c r="T78" s="48"/>
      <c r="U78" s="69"/>
      <c r="V78" s="49" t="s">
        <v>229</v>
      </c>
      <c r="W78" s="25"/>
      <c r="X78" s="25"/>
      <c r="Z78" s="25"/>
    </row>
    <row r="79" spans="1:26" s="5" customFormat="1" ht="83.25" customHeight="1">
      <c r="A79" s="64" t="s">
        <v>162</v>
      </c>
      <c r="B79" s="85" t="s">
        <v>40</v>
      </c>
      <c r="C79" s="64" t="s">
        <v>159</v>
      </c>
      <c r="D79" s="64"/>
      <c r="E79" s="64"/>
      <c r="F79" s="49">
        <v>435</v>
      </c>
      <c r="G79" s="48"/>
      <c r="H79" s="49">
        <v>746.28</v>
      </c>
      <c r="I79" s="49"/>
      <c r="J79" s="49"/>
      <c r="K79" s="49"/>
      <c r="L79" s="49"/>
      <c r="M79" s="49">
        <v>746.28</v>
      </c>
      <c r="N79" s="49"/>
      <c r="O79" s="49"/>
      <c r="P79" s="49"/>
      <c r="Q79" s="49"/>
      <c r="R79" s="49">
        <v>746.28</v>
      </c>
      <c r="S79" s="49"/>
      <c r="T79" s="49"/>
      <c r="U79" s="73" t="s">
        <v>198</v>
      </c>
      <c r="V79" s="49" t="s">
        <v>229</v>
      </c>
      <c r="W79" s="25"/>
      <c r="X79" s="25"/>
      <c r="Z79" s="25"/>
    </row>
    <row r="80" spans="1:26" s="5" customFormat="1" ht="93.75" customHeight="1">
      <c r="A80" s="64" t="s">
        <v>94</v>
      </c>
      <c r="B80" s="85" t="s">
        <v>163</v>
      </c>
      <c r="C80" s="64" t="s">
        <v>159</v>
      </c>
      <c r="D80" s="64"/>
      <c r="E80" s="64"/>
      <c r="F80" s="49">
        <v>3357.8</v>
      </c>
      <c r="G80" s="48"/>
      <c r="H80" s="49"/>
      <c r="I80" s="49"/>
      <c r="J80" s="49"/>
      <c r="K80" s="49"/>
      <c r="L80" s="49"/>
      <c r="M80" s="49"/>
      <c r="N80" s="49"/>
      <c r="O80" s="49"/>
      <c r="P80" s="49"/>
      <c r="Q80" s="49"/>
      <c r="R80" s="49"/>
      <c r="S80" s="49"/>
      <c r="T80" s="49"/>
      <c r="U80" s="73" t="s">
        <v>188</v>
      </c>
      <c r="V80" s="49"/>
      <c r="W80" s="25"/>
      <c r="X80" s="25"/>
      <c r="Z80" s="25"/>
    </row>
    <row r="81" spans="1:26" s="5" customFormat="1" ht="80.25" customHeight="1">
      <c r="A81" s="64" t="s">
        <v>60</v>
      </c>
      <c r="B81" s="90" t="s">
        <v>41</v>
      </c>
      <c r="C81" s="64" t="s">
        <v>159</v>
      </c>
      <c r="D81" s="64"/>
      <c r="E81" s="64"/>
      <c r="F81" s="49">
        <v>1491</v>
      </c>
      <c r="G81" s="48"/>
      <c r="H81" s="49">
        <v>3787.9</v>
      </c>
      <c r="I81" s="49"/>
      <c r="J81" s="49"/>
      <c r="K81" s="49"/>
      <c r="L81" s="49"/>
      <c r="M81" s="49">
        <v>3787.9</v>
      </c>
      <c r="N81" s="49"/>
      <c r="O81" s="49"/>
      <c r="P81" s="49"/>
      <c r="Q81" s="49"/>
      <c r="R81" s="49">
        <v>3787.9</v>
      </c>
      <c r="S81" s="49"/>
      <c r="T81" s="49"/>
      <c r="U81" s="73" t="s">
        <v>164</v>
      </c>
      <c r="V81" s="49" t="s">
        <v>229</v>
      </c>
      <c r="W81" s="25"/>
      <c r="X81" s="25"/>
      <c r="Z81" s="25"/>
    </row>
    <row r="82" spans="1:26" s="5" customFormat="1" ht="82.5" customHeight="1">
      <c r="A82" s="67" t="s">
        <v>4</v>
      </c>
      <c r="B82" s="54" t="s">
        <v>173</v>
      </c>
      <c r="C82" s="67" t="s">
        <v>72</v>
      </c>
      <c r="D82" s="67" t="s">
        <v>19</v>
      </c>
      <c r="E82" s="67" t="s">
        <v>22</v>
      </c>
      <c r="F82" s="48">
        <f>H82</f>
        <v>1864043.59787</v>
      </c>
      <c r="G82" s="48"/>
      <c r="H82" s="48">
        <f>H84+H83</f>
        <v>1864043.59787</v>
      </c>
      <c r="I82" s="48"/>
      <c r="J82" s="48"/>
      <c r="K82" s="48"/>
      <c r="L82" s="48"/>
      <c r="M82" s="48">
        <f>M84+M83</f>
        <v>1596466.90173</v>
      </c>
      <c r="N82" s="48"/>
      <c r="O82" s="48"/>
      <c r="P82" s="48"/>
      <c r="Q82" s="48"/>
      <c r="R82" s="48">
        <f>R84+R83</f>
        <v>1606562.51548</v>
      </c>
      <c r="S82" s="48"/>
      <c r="T82" s="48"/>
      <c r="U82" s="69"/>
      <c r="V82" s="48" t="s">
        <v>259</v>
      </c>
      <c r="W82" s="25"/>
      <c r="X82" s="25"/>
      <c r="Z82" s="25"/>
    </row>
    <row r="83" spans="1:26" s="5" customFormat="1" ht="157.5" customHeight="1">
      <c r="A83" s="64" t="s">
        <v>34</v>
      </c>
      <c r="B83" s="85" t="s">
        <v>132</v>
      </c>
      <c r="C83" s="64" t="s">
        <v>72</v>
      </c>
      <c r="D83" s="64" t="s">
        <v>19</v>
      </c>
      <c r="E83" s="64" t="s">
        <v>22</v>
      </c>
      <c r="F83" s="48">
        <f>H83</f>
        <v>1523972.48895</v>
      </c>
      <c r="G83" s="48"/>
      <c r="H83" s="49">
        <v>1523972.48895</v>
      </c>
      <c r="I83" s="48"/>
      <c r="J83" s="48"/>
      <c r="K83" s="48"/>
      <c r="L83" s="48"/>
      <c r="M83" s="49">
        <v>1259320.60483</v>
      </c>
      <c r="N83" s="48"/>
      <c r="O83" s="48"/>
      <c r="P83" s="48"/>
      <c r="Q83" s="48"/>
      <c r="R83" s="49">
        <v>1257275.26307</v>
      </c>
      <c r="S83" s="48"/>
      <c r="T83" s="48"/>
      <c r="U83" s="69"/>
      <c r="V83" s="49" t="s">
        <v>228</v>
      </c>
      <c r="W83" s="25"/>
      <c r="X83" s="25"/>
      <c r="Z83" s="25"/>
    </row>
    <row r="84" spans="1:26" s="5" customFormat="1" ht="162.75" customHeight="1">
      <c r="A84" s="64" t="s">
        <v>63</v>
      </c>
      <c r="B84" s="85" t="s">
        <v>133</v>
      </c>
      <c r="C84" s="64" t="s">
        <v>72</v>
      </c>
      <c r="D84" s="64"/>
      <c r="E84" s="64"/>
      <c r="F84" s="48"/>
      <c r="G84" s="48"/>
      <c r="H84" s="49">
        <v>340071.10892</v>
      </c>
      <c r="I84" s="48"/>
      <c r="J84" s="48"/>
      <c r="K84" s="48"/>
      <c r="L84" s="48"/>
      <c r="M84" s="49">
        <v>337146.2969</v>
      </c>
      <c r="N84" s="48"/>
      <c r="O84" s="48"/>
      <c r="P84" s="48"/>
      <c r="Q84" s="48"/>
      <c r="R84" s="49">
        <v>349287.25241</v>
      </c>
      <c r="S84" s="48"/>
      <c r="T84" s="48"/>
      <c r="U84" s="69"/>
      <c r="V84" s="49" t="s">
        <v>258</v>
      </c>
      <c r="W84" s="25"/>
      <c r="X84" s="25"/>
      <c r="Z84" s="25"/>
    </row>
    <row r="85" spans="1:26" s="5" customFormat="1" ht="107.25" customHeight="1">
      <c r="A85" s="67" t="s">
        <v>43</v>
      </c>
      <c r="B85" s="91" t="s">
        <v>48</v>
      </c>
      <c r="C85" s="67" t="s">
        <v>66</v>
      </c>
      <c r="D85" s="67"/>
      <c r="E85" s="67"/>
      <c r="F85" s="48"/>
      <c r="G85" s="48"/>
      <c r="H85" s="48">
        <f>H86</f>
        <v>12004.631</v>
      </c>
      <c r="I85" s="48"/>
      <c r="J85" s="48"/>
      <c r="K85" s="48"/>
      <c r="L85" s="48"/>
      <c r="M85" s="48">
        <f>M86</f>
        <v>12004.631</v>
      </c>
      <c r="N85" s="48"/>
      <c r="O85" s="48"/>
      <c r="P85" s="48"/>
      <c r="Q85" s="48"/>
      <c r="R85" s="48">
        <f>R86</f>
        <v>11930.90289</v>
      </c>
      <c r="S85" s="48"/>
      <c r="T85" s="48"/>
      <c r="U85" s="69"/>
      <c r="V85" s="49" t="s">
        <v>229</v>
      </c>
      <c r="W85" s="25"/>
      <c r="X85" s="25"/>
      <c r="Z85" s="25"/>
    </row>
    <row r="86" spans="1:26" s="5" customFormat="1" ht="102" customHeight="1">
      <c r="A86" s="64" t="s">
        <v>46</v>
      </c>
      <c r="B86" s="92" t="s">
        <v>44</v>
      </c>
      <c r="C86" s="64" t="s">
        <v>66</v>
      </c>
      <c r="D86" s="64"/>
      <c r="E86" s="64"/>
      <c r="F86" s="48"/>
      <c r="G86" s="48"/>
      <c r="H86" s="49">
        <v>12004.631</v>
      </c>
      <c r="I86" s="48"/>
      <c r="J86" s="48"/>
      <c r="K86" s="48"/>
      <c r="L86" s="48"/>
      <c r="M86" s="49">
        <v>12004.631</v>
      </c>
      <c r="N86" s="48"/>
      <c r="O86" s="48"/>
      <c r="P86" s="48"/>
      <c r="Q86" s="48"/>
      <c r="R86" s="49">
        <v>11930.90289</v>
      </c>
      <c r="S86" s="48"/>
      <c r="T86" s="48"/>
      <c r="U86" s="73" t="s">
        <v>257</v>
      </c>
      <c r="V86" s="49" t="s">
        <v>229</v>
      </c>
      <c r="W86" s="25"/>
      <c r="X86" s="25"/>
      <c r="Z86" s="25"/>
    </row>
    <row r="87" spans="1:26" s="5" customFormat="1" ht="155.25" customHeight="1">
      <c r="A87" s="64" t="s">
        <v>47</v>
      </c>
      <c r="B87" s="92" t="s">
        <v>45</v>
      </c>
      <c r="C87" s="64" t="s">
        <v>66</v>
      </c>
      <c r="D87" s="64"/>
      <c r="E87" s="64"/>
      <c r="F87" s="48"/>
      <c r="G87" s="48"/>
      <c r="H87" s="49"/>
      <c r="I87" s="48"/>
      <c r="J87" s="49"/>
      <c r="K87" s="48"/>
      <c r="L87" s="48"/>
      <c r="M87" s="49"/>
      <c r="N87" s="48"/>
      <c r="O87" s="48"/>
      <c r="P87" s="48"/>
      <c r="Q87" s="48"/>
      <c r="R87" s="49"/>
      <c r="S87" s="48"/>
      <c r="T87" s="48"/>
      <c r="U87" s="69"/>
      <c r="V87" s="49" t="s">
        <v>229</v>
      </c>
      <c r="W87" s="25"/>
      <c r="X87" s="25"/>
      <c r="Z87" s="25"/>
    </row>
    <row r="88" spans="1:26" s="5" customFormat="1" ht="111" customHeight="1">
      <c r="A88" s="67" t="s">
        <v>49</v>
      </c>
      <c r="B88" s="68" t="s">
        <v>160</v>
      </c>
      <c r="C88" s="67" t="s">
        <v>72</v>
      </c>
      <c r="D88" s="67"/>
      <c r="E88" s="67"/>
      <c r="F88" s="48"/>
      <c r="G88" s="48"/>
      <c r="H88" s="48">
        <f>H89</f>
        <v>26836.06075</v>
      </c>
      <c r="I88" s="48"/>
      <c r="J88" s="48"/>
      <c r="K88" s="48"/>
      <c r="L88" s="48"/>
      <c r="M88" s="48">
        <f>M89</f>
        <v>25944.7434</v>
      </c>
      <c r="N88" s="48"/>
      <c r="O88" s="48"/>
      <c r="P88" s="48"/>
      <c r="Q88" s="48"/>
      <c r="R88" s="48">
        <f>R89</f>
        <v>25944.7434</v>
      </c>
      <c r="S88" s="48"/>
      <c r="T88" s="48"/>
      <c r="U88" s="60" t="s">
        <v>261</v>
      </c>
      <c r="V88" s="49" t="s">
        <v>229</v>
      </c>
      <c r="W88" s="25"/>
      <c r="X88" s="25"/>
      <c r="Z88" s="25"/>
    </row>
    <row r="89" spans="1:26" s="5" customFormat="1" ht="147.75" customHeight="1">
      <c r="A89" s="64" t="s">
        <v>50</v>
      </c>
      <c r="B89" s="71" t="s">
        <v>100</v>
      </c>
      <c r="C89" s="64" t="s">
        <v>72</v>
      </c>
      <c r="D89" s="64"/>
      <c r="E89" s="64"/>
      <c r="F89" s="48"/>
      <c r="G89" s="48"/>
      <c r="H89" s="49">
        <v>26836.06075</v>
      </c>
      <c r="I89" s="48"/>
      <c r="J89" s="49"/>
      <c r="K89" s="48"/>
      <c r="L89" s="48"/>
      <c r="M89" s="49">
        <v>25944.7434</v>
      </c>
      <c r="N89" s="48"/>
      <c r="O89" s="49"/>
      <c r="P89" s="49"/>
      <c r="Q89" s="49"/>
      <c r="R89" s="49">
        <v>25944.7434</v>
      </c>
      <c r="S89" s="49"/>
      <c r="T89" s="49"/>
      <c r="U89" s="73" t="s">
        <v>260</v>
      </c>
      <c r="V89" s="49" t="s">
        <v>229</v>
      </c>
      <c r="W89" s="25"/>
      <c r="X89" s="25"/>
      <c r="Z89" s="25"/>
    </row>
    <row r="90" spans="1:26" s="5" customFormat="1" ht="113.25" customHeight="1">
      <c r="A90" s="67" t="s">
        <v>95</v>
      </c>
      <c r="B90" s="68" t="s">
        <v>97</v>
      </c>
      <c r="C90" s="67" t="s">
        <v>101</v>
      </c>
      <c r="D90" s="67"/>
      <c r="E90" s="67"/>
      <c r="F90" s="48"/>
      <c r="G90" s="48"/>
      <c r="H90" s="48">
        <f>H91</f>
        <v>63420.63</v>
      </c>
      <c r="I90" s="48"/>
      <c r="J90" s="48"/>
      <c r="K90" s="48"/>
      <c r="L90" s="48"/>
      <c r="M90" s="48">
        <f>M91</f>
        <v>63420.63</v>
      </c>
      <c r="N90" s="48"/>
      <c r="O90" s="48"/>
      <c r="P90" s="48"/>
      <c r="Q90" s="48"/>
      <c r="R90" s="48">
        <f>R91</f>
        <v>63420.63</v>
      </c>
      <c r="S90" s="48"/>
      <c r="T90" s="48"/>
      <c r="U90" s="93" t="s">
        <v>247</v>
      </c>
      <c r="V90" s="49" t="s">
        <v>229</v>
      </c>
      <c r="W90" s="25"/>
      <c r="X90" s="25"/>
      <c r="Z90" s="25"/>
    </row>
    <row r="91" spans="1:26" s="5" customFormat="1" ht="147" customHeight="1">
      <c r="A91" s="64" t="s">
        <v>96</v>
      </c>
      <c r="B91" s="71" t="s">
        <v>100</v>
      </c>
      <c r="C91" s="64" t="s">
        <v>101</v>
      </c>
      <c r="D91" s="64"/>
      <c r="E91" s="64"/>
      <c r="F91" s="48"/>
      <c r="G91" s="48"/>
      <c r="H91" s="49">
        <v>63420.63</v>
      </c>
      <c r="I91" s="48"/>
      <c r="J91" s="49"/>
      <c r="K91" s="48"/>
      <c r="L91" s="48"/>
      <c r="M91" s="49">
        <v>63420.63</v>
      </c>
      <c r="N91" s="48"/>
      <c r="O91" s="49"/>
      <c r="P91" s="49"/>
      <c r="Q91" s="49"/>
      <c r="R91" s="49">
        <v>63420.63</v>
      </c>
      <c r="S91" s="49"/>
      <c r="T91" s="49"/>
      <c r="U91" s="73" t="s">
        <v>262</v>
      </c>
      <c r="V91" s="49" t="s">
        <v>229</v>
      </c>
      <c r="W91" s="25"/>
      <c r="X91" s="25"/>
      <c r="Z91" s="25"/>
    </row>
    <row r="92" spans="1:26" s="15" customFormat="1" ht="119.25" customHeight="1">
      <c r="A92" s="67" t="s">
        <v>134</v>
      </c>
      <c r="B92" s="68" t="s">
        <v>187</v>
      </c>
      <c r="C92" s="67" t="s">
        <v>72</v>
      </c>
      <c r="D92" s="67"/>
      <c r="E92" s="67"/>
      <c r="F92" s="48"/>
      <c r="G92" s="48"/>
      <c r="H92" s="48">
        <f>H93</f>
        <v>135905.90102</v>
      </c>
      <c r="I92" s="48"/>
      <c r="J92" s="48"/>
      <c r="K92" s="48"/>
      <c r="L92" s="48"/>
      <c r="M92" s="48">
        <f>M93</f>
        <v>135883.04811</v>
      </c>
      <c r="N92" s="48"/>
      <c r="O92" s="48"/>
      <c r="P92" s="48"/>
      <c r="Q92" s="48"/>
      <c r="R92" s="48">
        <f>R93</f>
        <v>135883.04811</v>
      </c>
      <c r="S92" s="48"/>
      <c r="T92" s="48"/>
      <c r="U92" s="69"/>
      <c r="V92" s="49" t="s">
        <v>229</v>
      </c>
      <c r="W92" s="26"/>
      <c r="X92" s="26"/>
      <c r="Z92" s="26"/>
    </row>
    <row r="93" spans="1:26" s="5" customFormat="1" ht="171.75" customHeight="1">
      <c r="A93" s="64" t="s">
        <v>135</v>
      </c>
      <c r="B93" s="71" t="s">
        <v>136</v>
      </c>
      <c r="C93" s="64" t="s">
        <v>72</v>
      </c>
      <c r="D93" s="64"/>
      <c r="E93" s="64"/>
      <c r="F93" s="48"/>
      <c r="G93" s="48"/>
      <c r="H93" s="49">
        <v>135905.90102</v>
      </c>
      <c r="I93" s="48"/>
      <c r="J93" s="49"/>
      <c r="K93" s="48"/>
      <c r="L93" s="48"/>
      <c r="M93" s="49">
        <v>135883.04811</v>
      </c>
      <c r="N93" s="48"/>
      <c r="O93" s="49"/>
      <c r="P93" s="49"/>
      <c r="Q93" s="49"/>
      <c r="R93" s="49">
        <v>135883.04811</v>
      </c>
      <c r="S93" s="49"/>
      <c r="T93" s="49"/>
      <c r="U93" s="73" t="s">
        <v>247</v>
      </c>
      <c r="V93" s="49" t="s">
        <v>229</v>
      </c>
      <c r="W93" s="25"/>
      <c r="X93" s="25"/>
      <c r="Z93" s="25"/>
    </row>
    <row r="94" spans="1:26" s="5" customFormat="1" ht="76.5" customHeight="1">
      <c r="A94" s="126" t="s">
        <v>75</v>
      </c>
      <c r="B94" s="127"/>
      <c r="C94" s="128"/>
      <c r="D94" s="65">
        <v>2014</v>
      </c>
      <c r="E94" s="64" t="s">
        <v>20</v>
      </c>
      <c r="F94" s="48" t="e">
        <f>#REF!+#REF!</f>
        <v>#REF!</v>
      </c>
      <c r="G94" s="48"/>
      <c r="H94" s="48">
        <f>H77+H82+H85+H88+H90+H92</f>
        <v>2106745.0006399998</v>
      </c>
      <c r="I94" s="48"/>
      <c r="J94" s="48"/>
      <c r="K94" s="48"/>
      <c r="L94" s="48"/>
      <c r="M94" s="48">
        <f>M77+M82+M85+M88+M90+M92</f>
        <v>1838254.13424</v>
      </c>
      <c r="N94" s="48"/>
      <c r="O94" s="48"/>
      <c r="P94" s="48"/>
      <c r="Q94" s="48"/>
      <c r="R94" s="48">
        <f>R77+R82+R85+R88+R90+R92</f>
        <v>1848276.01988</v>
      </c>
      <c r="S94" s="48"/>
      <c r="T94" s="48"/>
      <c r="U94" s="69" t="s">
        <v>285</v>
      </c>
      <c r="V94" s="48"/>
      <c r="W94" s="26"/>
      <c r="X94" s="26"/>
      <c r="Z94" s="26"/>
    </row>
    <row r="95" spans="1:26" s="5" customFormat="1" ht="29.25" customHeight="1">
      <c r="A95" s="132" t="s">
        <v>51</v>
      </c>
      <c r="B95" s="133"/>
      <c r="C95" s="133"/>
      <c r="D95" s="133"/>
      <c r="E95" s="133"/>
      <c r="F95" s="133"/>
      <c r="G95" s="133"/>
      <c r="H95" s="133"/>
      <c r="I95" s="133"/>
      <c r="J95" s="133"/>
      <c r="K95" s="133"/>
      <c r="L95" s="133"/>
      <c r="M95" s="133"/>
      <c r="N95" s="133"/>
      <c r="O95" s="133"/>
      <c r="P95" s="133"/>
      <c r="Q95" s="133"/>
      <c r="R95" s="133"/>
      <c r="S95" s="133"/>
      <c r="T95" s="133"/>
      <c r="U95" s="82"/>
      <c r="V95" s="51"/>
      <c r="W95" s="17"/>
      <c r="X95" s="17"/>
      <c r="Z95" s="17"/>
    </row>
    <row r="96" spans="1:26" s="5" customFormat="1" ht="106.5" customHeight="1">
      <c r="A96" s="67" t="s">
        <v>0</v>
      </c>
      <c r="B96" s="68" t="s">
        <v>57</v>
      </c>
      <c r="C96" s="67" t="s">
        <v>159</v>
      </c>
      <c r="D96" s="67"/>
      <c r="E96" s="67"/>
      <c r="F96" s="48"/>
      <c r="G96" s="48"/>
      <c r="H96" s="48">
        <f>H97+H98+H99</f>
        <v>39437.8</v>
      </c>
      <c r="I96" s="48"/>
      <c r="J96" s="48"/>
      <c r="K96" s="48"/>
      <c r="L96" s="48"/>
      <c r="M96" s="48">
        <f>M97+M98+M99</f>
        <v>38957.2</v>
      </c>
      <c r="N96" s="48"/>
      <c r="O96" s="48"/>
      <c r="P96" s="48"/>
      <c r="Q96" s="48"/>
      <c r="R96" s="48">
        <f>R97+R98+R99</f>
        <v>38957.2</v>
      </c>
      <c r="S96" s="48"/>
      <c r="T96" s="48"/>
      <c r="U96" s="69" t="s">
        <v>263</v>
      </c>
      <c r="V96" s="49" t="s">
        <v>229</v>
      </c>
      <c r="W96" s="25"/>
      <c r="X96" s="25"/>
      <c r="Z96" s="25"/>
    </row>
    <row r="97" spans="1:26" s="5" customFormat="1" ht="105.75" customHeight="1">
      <c r="A97" s="64" t="s">
        <v>59</v>
      </c>
      <c r="B97" s="71" t="s">
        <v>54</v>
      </c>
      <c r="C97" s="64" t="s">
        <v>159</v>
      </c>
      <c r="D97" s="64"/>
      <c r="E97" s="64"/>
      <c r="F97" s="48"/>
      <c r="G97" s="48"/>
      <c r="H97" s="49">
        <v>22651.7</v>
      </c>
      <c r="I97" s="48"/>
      <c r="J97" s="48"/>
      <c r="K97" s="48"/>
      <c r="L97" s="48"/>
      <c r="M97" s="49">
        <v>22651.7</v>
      </c>
      <c r="N97" s="48"/>
      <c r="O97" s="48"/>
      <c r="P97" s="48"/>
      <c r="Q97" s="48"/>
      <c r="R97" s="49">
        <v>22651.7</v>
      </c>
      <c r="S97" s="48"/>
      <c r="T97" s="48"/>
      <c r="U97" s="73" t="s">
        <v>189</v>
      </c>
      <c r="V97" s="49" t="s">
        <v>229</v>
      </c>
      <c r="W97" s="25"/>
      <c r="X97" s="25"/>
      <c r="Z97" s="25"/>
    </row>
    <row r="98" spans="1:26" s="5" customFormat="1" ht="112.5" customHeight="1">
      <c r="A98" s="64" t="s">
        <v>60</v>
      </c>
      <c r="B98" s="71" t="s">
        <v>55</v>
      </c>
      <c r="C98" s="64" t="s">
        <v>159</v>
      </c>
      <c r="D98" s="64"/>
      <c r="E98" s="64"/>
      <c r="F98" s="48"/>
      <c r="G98" s="48"/>
      <c r="H98" s="49">
        <v>16360.1</v>
      </c>
      <c r="I98" s="48"/>
      <c r="J98" s="48"/>
      <c r="K98" s="48"/>
      <c r="L98" s="48"/>
      <c r="M98" s="49">
        <v>16305.5</v>
      </c>
      <c r="N98" s="48"/>
      <c r="O98" s="48"/>
      <c r="P98" s="48"/>
      <c r="Q98" s="48"/>
      <c r="R98" s="49">
        <v>16305.5</v>
      </c>
      <c r="S98" s="48"/>
      <c r="T98" s="48"/>
      <c r="U98" s="73" t="s">
        <v>189</v>
      </c>
      <c r="V98" s="49" t="s">
        <v>229</v>
      </c>
      <c r="W98" s="25"/>
      <c r="X98" s="25"/>
      <c r="Z98" s="25"/>
    </row>
    <row r="99" spans="1:26" s="5" customFormat="1" ht="180" customHeight="1">
      <c r="A99" s="64" t="s">
        <v>61</v>
      </c>
      <c r="B99" s="71" t="s">
        <v>56</v>
      </c>
      <c r="C99" s="64" t="s">
        <v>159</v>
      </c>
      <c r="D99" s="64"/>
      <c r="E99" s="64"/>
      <c r="F99" s="48"/>
      <c r="G99" s="48"/>
      <c r="H99" s="49">
        <v>426</v>
      </c>
      <c r="I99" s="48"/>
      <c r="J99" s="48"/>
      <c r="K99" s="48"/>
      <c r="L99" s="48"/>
      <c r="M99" s="49"/>
      <c r="N99" s="48"/>
      <c r="O99" s="48"/>
      <c r="P99" s="48"/>
      <c r="Q99" s="48"/>
      <c r="R99" s="49"/>
      <c r="S99" s="48"/>
      <c r="T99" s="48"/>
      <c r="U99" s="73" t="s">
        <v>199</v>
      </c>
      <c r="V99" s="49" t="s">
        <v>267</v>
      </c>
      <c r="W99" s="25"/>
      <c r="X99" s="25"/>
      <c r="Z99" s="25"/>
    </row>
    <row r="100" spans="1:26" s="5" customFormat="1" ht="65.25" customHeight="1">
      <c r="A100" s="67" t="s">
        <v>4</v>
      </c>
      <c r="B100" s="68" t="s">
        <v>58</v>
      </c>
      <c r="C100" s="67" t="s">
        <v>159</v>
      </c>
      <c r="D100" s="67"/>
      <c r="E100" s="67"/>
      <c r="F100" s="48"/>
      <c r="G100" s="48">
        <f>G101+G105+G106</f>
        <v>30000</v>
      </c>
      <c r="H100" s="48">
        <f>H101+H105+H106</f>
        <v>217638.6</v>
      </c>
      <c r="I100" s="48">
        <f aca="true" t="shared" si="1" ref="I100:T100">I101+I105+I106</f>
        <v>6508</v>
      </c>
      <c r="J100" s="48">
        <f t="shared" si="1"/>
        <v>171152.8</v>
      </c>
      <c r="K100" s="48">
        <f t="shared" si="1"/>
        <v>37200</v>
      </c>
      <c r="L100" s="48">
        <f t="shared" si="1"/>
        <v>37200</v>
      </c>
      <c r="M100" s="48">
        <f>M101+M105+M106</f>
        <v>146983.87</v>
      </c>
      <c r="N100" s="48">
        <f>N101+N105+N106</f>
        <v>1189.26</v>
      </c>
      <c r="O100" s="48">
        <f>O101+O105+O106</f>
        <v>190493.90000000002</v>
      </c>
      <c r="P100" s="48">
        <f t="shared" si="1"/>
        <v>114618.97</v>
      </c>
      <c r="Q100" s="48">
        <f t="shared" si="1"/>
        <v>37200</v>
      </c>
      <c r="R100" s="48">
        <f t="shared" si="1"/>
        <v>114618.97</v>
      </c>
      <c r="S100" s="48">
        <f t="shared" si="1"/>
        <v>1189.26</v>
      </c>
      <c r="T100" s="48">
        <f t="shared" si="1"/>
        <v>167967.3</v>
      </c>
      <c r="U100" s="69"/>
      <c r="V100" s="49" t="s">
        <v>229</v>
      </c>
      <c r="W100" s="25"/>
      <c r="X100" s="25"/>
      <c r="Z100" s="25"/>
    </row>
    <row r="101" spans="1:26" s="5" customFormat="1" ht="94.5" customHeight="1">
      <c r="A101" s="64" t="s">
        <v>62</v>
      </c>
      <c r="B101" s="71" t="s">
        <v>137</v>
      </c>
      <c r="C101" s="140" t="s">
        <v>159</v>
      </c>
      <c r="D101" s="64"/>
      <c r="E101" s="64"/>
      <c r="F101" s="48"/>
      <c r="G101" s="49">
        <v>30000</v>
      </c>
      <c r="H101" s="49">
        <v>131185.6</v>
      </c>
      <c r="I101" s="49"/>
      <c r="J101" s="49">
        <v>124152.8</v>
      </c>
      <c r="K101" s="48">
        <v>37200</v>
      </c>
      <c r="L101" s="49">
        <v>37200</v>
      </c>
      <c r="M101" s="49">
        <v>131185.6</v>
      </c>
      <c r="N101" s="94"/>
      <c r="O101" s="49">
        <v>143493.90000000002</v>
      </c>
      <c r="P101" s="48">
        <v>98820.7</v>
      </c>
      <c r="Q101" s="49">
        <v>37200</v>
      </c>
      <c r="R101" s="49">
        <v>98820.7</v>
      </c>
      <c r="S101" s="49"/>
      <c r="T101" s="49">
        <v>120967.29999999999</v>
      </c>
      <c r="U101" s="136" t="s">
        <v>200</v>
      </c>
      <c r="V101" s="49" t="s">
        <v>229</v>
      </c>
      <c r="W101" s="25"/>
      <c r="X101" s="25"/>
      <c r="Z101" s="25"/>
    </row>
    <row r="102" spans="1:26" s="5" customFormat="1" ht="27" customHeight="1">
      <c r="A102" s="64"/>
      <c r="B102" s="71" t="s">
        <v>165</v>
      </c>
      <c r="C102" s="141"/>
      <c r="D102" s="64"/>
      <c r="E102" s="64"/>
      <c r="F102" s="48"/>
      <c r="G102" s="49">
        <v>0</v>
      </c>
      <c r="H102" s="49">
        <v>12024.7</v>
      </c>
      <c r="I102" s="49"/>
      <c r="J102" s="49">
        <v>51828</v>
      </c>
      <c r="K102" s="49">
        <v>0</v>
      </c>
      <c r="L102" s="49"/>
      <c r="M102" s="49">
        <v>12024.7</v>
      </c>
      <c r="N102" s="94"/>
      <c r="O102" s="49">
        <v>51828</v>
      </c>
      <c r="P102" s="49">
        <v>10931.300000000001</v>
      </c>
      <c r="Q102" s="49"/>
      <c r="R102" s="49">
        <v>10931.300000000001</v>
      </c>
      <c r="S102" s="49"/>
      <c r="T102" s="49">
        <v>51828</v>
      </c>
      <c r="U102" s="137"/>
      <c r="V102" s="49"/>
      <c r="W102" s="25"/>
      <c r="X102" s="25"/>
      <c r="Z102" s="25"/>
    </row>
    <row r="103" spans="1:26" s="5" customFormat="1" ht="27" customHeight="1">
      <c r="A103" s="64"/>
      <c r="B103" s="71" t="s">
        <v>78</v>
      </c>
      <c r="C103" s="141"/>
      <c r="D103" s="64"/>
      <c r="E103" s="64"/>
      <c r="F103" s="48"/>
      <c r="G103" s="49">
        <f>G101+G102</f>
        <v>30000</v>
      </c>
      <c r="H103" s="49">
        <f aca="true" t="shared" si="2" ref="H103:T103">H101+H102</f>
        <v>143210.30000000002</v>
      </c>
      <c r="I103" s="49"/>
      <c r="J103" s="49">
        <f t="shared" si="2"/>
        <v>175980.8</v>
      </c>
      <c r="K103" s="49">
        <f t="shared" si="2"/>
        <v>37200</v>
      </c>
      <c r="L103" s="49">
        <f t="shared" si="2"/>
        <v>37200</v>
      </c>
      <c r="M103" s="49">
        <f t="shared" si="2"/>
        <v>143210.30000000002</v>
      </c>
      <c r="N103" s="49"/>
      <c r="O103" s="49">
        <f>O101+O102</f>
        <v>195321.90000000002</v>
      </c>
      <c r="P103" s="49">
        <f t="shared" si="2"/>
        <v>109752</v>
      </c>
      <c r="Q103" s="49">
        <f t="shared" si="2"/>
        <v>37200</v>
      </c>
      <c r="R103" s="49">
        <f t="shared" si="2"/>
        <v>109752</v>
      </c>
      <c r="S103" s="49"/>
      <c r="T103" s="49">
        <f t="shared" si="2"/>
        <v>172795.3</v>
      </c>
      <c r="U103" s="137"/>
      <c r="V103" s="49"/>
      <c r="W103" s="25"/>
      <c r="X103" s="25"/>
      <c r="Z103" s="25"/>
    </row>
    <row r="104" spans="1:26" s="5" customFormat="1" ht="29.25" customHeight="1">
      <c r="A104" s="64"/>
      <c r="B104" s="71" t="s">
        <v>190</v>
      </c>
      <c r="C104" s="141"/>
      <c r="D104" s="64"/>
      <c r="E104" s="64"/>
      <c r="F104" s="48"/>
      <c r="G104" s="49"/>
      <c r="H104" s="49"/>
      <c r="I104" s="49"/>
      <c r="J104" s="49"/>
      <c r="K104" s="49"/>
      <c r="L104" s="49"/>
      <c r="M104" s="49"/>
      <c r="N104" s="95"/>
      <c r="O104" s="49"/>
      <c r="P104" s="49"/>
      <c r="Q104" s="49"/>
      <c r="R104" s="49">
        <v>33458.30000000002</v>
      </c>
      <c r="S104" s="49"/>
      <c r="T104" s="49">
        <v>22526.600000000035</v>
      </c>
      <c r="U104" s="138"/>
      <c r="V104" s="49"/>
      <c r="W104" s="25"/>
      <c r="X104" s="25"/>
      <c r="Z104" s="25"/>
    </row>
    <row r="105" spans="1:26" s="5" customFormat="1" ht="46.5" customHeight="1">
      <c r="A105" s="64" t="s">
        <v>63</v>
      </c>
      <c r="B105" s="71" t="s">
        <v>90</v>
      </c>
      <c r="C105" s="141"/>
      <c r="D105" s="64"/>
      <c r="E105" s="64"/>
      <c r="F105" s="48"/>
      <c r="G105" s="49"/>
      <c r="H105" s="49"/>
      <c r="I105" s="49"/>
      <c r="J105" s="49">
        <v>40000</v>
      </c>
      <c r="K105" s="49">
        <v>0</v>
      </c>
      <c r="L105" s="49"/>
      <c r="M105" s="49"/>
      <c r="N105" s="95"/>
      <c r="O105" s="49">
        <v>40000</v>
      </c>
      <c r="P105" s="49">
        <v>0</v>
      </c>
      <c r="Q105" s="49"/>
      <c r="R105" s="49"/>
      <c r="S105" s="49"/>
      <c r="T105" s="49">
        <v>40000</v>
      </c>
      <c r="U105" s="73" t="s">
        <v>201</v>
      </c>
      <c r="V105" s="49" t="s">
        <v>229</v>
      </c>
      <c r="W105" s="25"/>
      <c r="X105" s="25"/>
      <c r="Z105" s="25"/>
    </row>
    <row r="106" spans="1:26" s="5" customFormat="1" ht="54" customHeight="1">
      <c r="A106" s="64" t="s">
        <v>64</v>
      </c>
      <c r="B106" s="71" t="s">
        <v>143</v>
      </c>
      <c r="C106" s="142"/>
      <c r="D106" s="64"/>
      <c r="E106" s="64"/>
      <c r="F106" s="48"/>
      <c r="G106" s="49"/>
      <c r="H106" s="49">
        <v>86453</v>
      </c>
      <c r="I106" s="49">
        <v>6508</v>
      </c>
      <c r="J106" s="49">
        <v>7000</v>
      </c>
      <c r="K106" s="49">
        <v>0</v>
      </c>
      <c r="L106" s="49"/>
      <c r="M106" s="49">
        <v>15798.27</v>
      </c>
      <c r="N106" s="77">
        <v>1189.26</v>
      </c>
      <c r="O106" s="49">
        <v>7000</v>
      </c>
      <c r="P106" s="49">
        <v>15798.27</v>
      </c>
      <c r="Q106" s="49"/>
      <c r="R106" s="49">
        <v>15798.27</v>
      </c>
      <c r="S106" s="49">
        <v>1189.26</v>
      </c>
      <c r="T106" s="49">
        <v>7000</v>
      </c>
      <c r="U106" s="119"/>
      <c r="V106" s="49"/>
      <c r="W106" s="25"/>
      <c r="X106" s="25"/>
      <c r="Z106" s="25"/>
    </row>
    <row r="107" spans="1:26" s="5" customFormat="1" ht="57" customHeight="1">
      <c r="A107" s="64" t="s">
        <v>184</v>
      </c>
      <c r="B107" s="71" t="s">
        <v>191</v>
      </c>
      <c r="C107" s="96" t="s">
        <v>193</v>
      </c>
      <c r="D107" s="64"/>
      <c r="E107" s="64"/>
      <c r="F107" s="48"/>
      <c r="G107" s="49"/>
      <c r="H107" s="49"/>
      <c r="I107" s="49"/>
      <c r="J107" s="49">
        <v>7000</v>
      </c>
      <c r="K107" s="49"/>
      <c r="L107" s="49"/>
      <c r="M107" s="49"/>
      <c r="N107" s="95"/>
      <c r="O107" s="49">
        <v>7000</v>
      </c>
      <c r="P107" s="49"/>
      <c r="Q107" s="49"/>
      <c r="R107" s="49"/>
      <c r="S107" s="49"/>
      <c r="T107" s="49">
        <v>7000</v>
      </c>
      <c r="U107" s="73" t="s">
        <v>202</v>
      </c>
      <c r="V107" s="49" t="s">
        <v>229</v>
      </c>
      <c r="W107" s="25"/>
      <c r="X107" s="25"/>
      <c r="Z107" s="25"/>
    </row>
    <row r="108" spans="1:26" s="5" customFormat="1" ht="57.75" customHeight="1">
      <c r="A108" s="64" t="s">
        <v>185</v>
      </c>
      <c r="B108" s="71" t="s">
        <v>192</v>
      </c>
      <c r="C108" s="96" t="s">
        <v>193</v>
      </c>
      <c r="D108" s="64"/>
      <c r="E108" s="64"/>
      <c r="F108" s="48"/>
      <c r="G108" s="49"/>
      <c r="H108" s="49">
        <v>86453</v>
      </c>
      <c r="I108" s="49">
        <v>6508</v>
      </c>
      <c r="J108" s="49"/>
      <c r="K108" s="49"/>
      <c r="L108" s="49"/>
      <c r="M108" s="49">
        <v>15798.27</v>
      </c>
      <c r="N108" s="94">
        <v>1189.26</v>
      </c>
      <c r="O108" s="49"/>
      <c r="P108" s="49"/>
      <c r="Q108" s="49"/>
      <c r="R108" s="49">
        <v>15798.27</v>
      </c>
      <c r="S108" s="49">
        <v>1189.26</v>
      </c>
      <c r="T108" s="49"/>
      <c r="U108" s="73" t="s">
        <v>203</v>
      </c>
      <c r="V108" s="49" t="s">
        <v>214</v>
      </c>
      <c r="W108" s="25"/>
      <c r="X108" s="25"/>
      <c r="Z108" s="25"/>
    </row>
    <row r="109" spans="1:26" s="5" customFormat="1" ht="49.5" customHeight="1">
      <c r="A109" s="123" t="s">
        <v>65</v>
      </c>
      <c r="B109" s="123"/>
      <c r="C109" s="123"/>
      <c r="D109" s="65">
        <v>2014</v>
      </c>
      <c r="E109" s="64" t="s">
        <v>20</v>
      </c>
      <c r="F109" s="48">
        <f>F77+F82</f>
        <v>1869327.39787</v>
      </c>
      <c r="G109" s="48">
        <f>G96+G100</f>
        <v>30000</v>
      </c>
      <c r="H109" s="48">
        <f aca="true" t="shared" si="3" ref="H109:T109">H96+H100</f>
        <v>257076.40000000002</v>
      </c>
      <c r="I109" s="48">
        <f t="shared" si="3"/>
        <v>6508</v>
      </c>
      <c r="J109" s="48">
        <f t="shared" si="3"/>
        <v>171152.8</v>
      </c>
      <c r="K109" s="48">
        <f t="shared" si="3"/>
        <v>37200</v>
      </c>
      <c r="L109" s="48">
        <f t="shared" si="3"/>
        <v>37200</v>
      </c>
      <c r="M109" s="48">
        <f t="shared" si="3"/>
        <v>185941.07</v>
      </c>
      <c r="N109" s="48">
        <f t="shared" si="3"/>
        <v>1189.26</v>
      </c>
      <c r="O109" s="48">
        <f t="shared" si="3"/>
        <v>190493.90000000002</v>
      </c>
      <c r="P109" s="48">
        <f t="shared" si="3"/>
        <v>114618.97</v>
      </c>
      <c r="Q109" s="48">
        <f t="shared" si="3"/>
        <v>37200</v>
      </c>
      <c r="R109" s="48">
        <f t="shared" si="3"/>
        <v>153576.16999999998</v>
      </c>
      <c r="S109" s="48">
        <f t="shared" si="3"/>
        <v>1189.26</v>
      </c>
      <c r="T109" s="48">
        <f t="shared" si="3"/>
        <v>167967.3</v>
      </c>
      <c r="U109" s="69"/>
      <c r="V109" s="48"/>
      <c r="W109" s="26"/>
      <c r="X109" s="26"/>
      <c r="Z109" s="26"/>
    </row>
    <row r="110" spans="1:26" s="5" customFormat="1" ht="24" customHeight="1">
      <c r="A110" s="139" t="s">
        <v>114</v>
      </c>
      <c r="B110" s="133"/>
      <c r="C110" s="133"/>
      <c r="D110" s="133"/>
      <c r="E110" s="133"/>
      <c r="F110" s="133"/>
      <c r="G110" s="133"/>
      <c r="H110" s="133"/>
      <c r="I110" s="133"/>
      <c r="J110" s="133"/>
      <c r="K110" s="133"/>
      <c r="L110" s="133"/>
      <c r="M110" s="133"/>
      <c r="N110" s="133"/>
      <c r="O110" s="133"/>
      <c r="P110" s="133"/>
      <c r="Q110" s="133"/>
      <c r="R110" s="133"/>
      <c r="S110" s="133"/>
      <c r="T110" s="133"/>
      <c r="U110" s="82"/>
      <c r="V110" s="48"/>
      <c r="W110" s="26"/>
      <c r="X110" s="26"/>
      <c r="Z110" s="26"/>
    </row>
    <row r="111" spans="1:26" s="5" customFormat="1" ht="82.5" customHeight="1">
      <c r="A111" s="51" t="s">
        <v>115</v>
      </c>
      <c r="B111" s="68" t="s">
        <v>116</v>
      </c>
      <c r="C111" s="67" t="s">
        <v>159</v>
      </c>
      <c r="D111" s="65"/>
      <c r="E111" s="64"/>
      <c r="F111" s="48"/>
      <c r="G111" s="48">
        <f>G113+G112</f>
        <v>35280</v>
      </c>
      <c r="H111" s="48">
        <f aca="true" t="shared" si="4" ref="H111:T111">H113+H112</f>
        <v>36720</v>
      </c>
      <c r="I111" s="48"/>
      <c r="J111" s="48">
        <f t="shared" si="4"/>
        <v>301200</v>
      </c>
      <c r="K111" s="48">
        <f t="shared" si="4"/>
        <v>0</v>
      </c>
      <c r="L111" s="48">
        <f t="shared" si="4"/>
        <v>35280</v>
      </c>
      <c r="M111" s="48">
        <f t="shared" si="4"/>
        <v>36720</v>
      </c>
      <c r="N111" s="48"/>
      <c r="O111" s="48">
        <f t="shared" si="4"/>
        <v>231530.5</v>
      </c>
      <c r="P111" s="48">
        <f t="shared" si="4"/>
        <v>0</v>
      </c>
      <c r="Q111" s="48">
        <f t="shared" si="4"/>
        <v>35280</v>
      </c>
      <c r="R111" s="48">
        <f t="shared" si="4"/>
        <v>36720</v>
      </c>
      <c r="S111" s="48"/>
      <c r="T111" s="48">
        <f t="shared" si="4"/>
        <v>203768.8</v>
      </c>
      <c r="U111" s="69"/>
      <c r="V111" s="49" t="s">
        <v>229</v>
      </c>
      <c r="W111" s="26"/>
      <c r="X111" s="26"/>
      <c r="Z111" s="26"/>
    </row>
    <row r="112" spans="1:26" s="5" customFormat="1" ht="72.75" customHeight="1">
      <c r="A112" s="65" t="s">
        <v>59</v>
      </c>
      <c r="B112" s="71" t="s">
        <v>119</v>
      </c>
      <c r="C112" s="64" t="s">
        <v>159</v>
      </c>
      <c r="D112" s="65"/>
      <c r="E112" s="64"/>
      <c r="F112" s="49"/>
      <c r="G112" s="49"/>
      <c r="H112" s="49"/>
      <c r="I112" s="49"/>
      <c r="J112" s="49">
        <v>301200</v>
      </c>
      <c r="K112" s="49"/>
      <c r="L112" s="49"/>
      <c r="M112" s="49"/>
      <c r="N112" s="49"/>
      <c r="O112" s="49">
        <v>231530.5</v>
      </c>
      <c r="P112" s="49"/>
      <c r="Q112" s="49"/>
      <c r="R112" s="49"/>
      <c r="S112" s="49"/>
      <c r="T112" s="49">
        <v>203768.8</v>
      </c>
      <c r="U112" s="73" t="s">
        <v>266</v>
      </c>
      <c r="V112" s="49" t="s">
        <v>229</v>
      </c>
      <c r="W112" s="26"/>
      <c r="X112" s="26"/>
      <c r="Z112" s="26"/>
    </row>
    <row r="113" spans="1:26" s="5" customFormat="1" ht="69.75" customHeight="1">
      <c r="A113" s="65" t="s">
        <v>60</v>
      </c>
      <c r="B113" s="71" t="s">
        <v>120</v>
      </c>
      <c r="C113" s="64" t="s">
        <v>159</v>
      </c>
      <c r="D113" s="65"/>
      <c r="E113" s="64"/>
      <c r="F113" s="49"/>
      <c r="G113" s="49">
        <v>35280</v>
      </c>
      <c r="H113" s="49">
        <v>36720</v>
      </c>
      <c r="I113" s="49"/>
      <c r="J113" s="49"/>
      <c r="K113" s="49"/>
      <c r="L113" s="49">
        <v>35280</v>
      </c>
      <c r="M113" s="49">
        <v>36720</v>
      </c>
      <c r="N113" s="49"/>
      <c r="O113" s="49"/>
      <c r="P113" s="49"/>
      <c r="Q113" s="49">
        <v>35280</v>
      </c>
      <c r="R113" s="49">
        <v>36720</v>
      </c>
      <c r="S113" s="49"/>
      <c r="T113" s="49"/>
      <c r="U113" s="73" t="s">
        <v>266</v>
      </c>
      <c r="V113" s="49" t="s">
        <v>229</v>
      </c>
      <c r="W113" s="26"/>
      <c r="X113" s="26"/>
      <c r="Z113" s="26"/>
    </row>
    <row r="114" spans="1:26" s="5" customFormat="1" ht="66.75" customHeight="1">
      <c r="A114" s="51" t="s">
        <v>85</v>
      </c>
      <c r="B114" s="68" t="s">
        <v>117</v>
      </c>
      <c r="C114" s="67" t="s">
        <v>159</v>
      </c>
      <c r="D114" s="65"/>
      <c r="E114" s="64"/>
      <c r="F114" s="48"/>
      <c r="G114" s="48">
        <f>G115+G116</f>
        <v>7814</v>
      </c>
      <c r="H114" s="48">
        <f aca="true" t="shared" si="5" ref="H114:T114">H115+H116</f>
        <v>26132.9</v>
      </c>
      <c r="I114" s="48"/>
      <c r="J114" s="48">
        <f t="shared" si="5"/>
        <v>55000</v>
      </c>
      <c r="K114" s="48">
        <f t="shared" si="5"/>
        <v>0</v>
      </c>
      <c r="L114" s="48">
        <f t="shared" si="5"/>
        <v>7814</v>
      </c>
      <c r="M114" s="48">
        <f t="shared" si="5"/>
        <v>26132.9</v>
      </c>
      <c r="N114" s="48"/>
      <c r="O114" s="48">
        <f t="shared" si="5"/>
        <v>63210.58</v>
      </c>
      <c r="P114" s="48">
        <f t="shared" si="5"/>
        <v>0</v>
      </c>
      <c r="Q114" s="48">
        <f t="shared" si="5"/>
        <v>7814</v>
      </c>
      <c r="R114" s="48">
        <f t="shared" si="5"/>
        <v>26132.9</v>
      </c>
      <c r="S114" s="48"/>
      <c r="T114" s="48">
        <f t="shared" si="5"/>
        <v>63210.58</v>
      </c>
      <c r="U114" s="69"/>
      <c r="V114" s="49" t="s">
        <v>229</v>
      </c>
      <c r="W114" s="26"/>
      <c r="X114" s="26"/>
      <c r="Z114" s="26"/>
    </row>
    <row r="115" spans="1:26" s="5" customFormat="1" ht="119.25" customHeight="1">
      <c r="A115" s="65" t="s">
        <v>62</v>
      </c>
      <c r="B115" s="71" t="s">
        <v>121</v>
      </c>
      <c r="C115" s="64" t="s">
        <v>159</v>
      </c>
      <c r="D115" s="65"/>
      <c r="E115" s="64"/>
      <c r="F115" s="49"/>
      <c r="G115" s="49">
        <v>7814</v>
      </c>
      <c r="H115" s="49">
        <v>8132.9</v>
      </c>
      <c r="I115" s="49"/>
      <c r="J115" s="49"/>
      <c r="K115" s="49"/>
      <c r="L115" s="49">
        <v>7814</v>
      </c>
      <c r="M115" s="49">
        <v>8132.9</v>
      </c>
      <c r="N115" s="49"/>
      <c r="O115" s="49"/>
      <c r="P115" s="49"/>
      <c r="Q115" s="49">
        <v>7814</v>
      </c>
      <c r="R115" s="49">
        <v>8132.9</v>
      </c>
      <c r="S115" s="49"/>
      <c r="T115" s="49"/>
      <c r="U115" s="73" t="s">
        <v>265</v>
      </c>
      <c r="V115" s="49" t="s">
        <v>229</v>
      </c>
      <c r="W115" s="26"/>
      <c r="X115" s="26"/>
      <c r="Z115" s="26"/>
    </row>
    <row r="116" spans="1:26" s="5" customFormat="1" ht="140.25" customHeight="1">
      <c r="A116" s="65" t="s">
        <v>63</v>
      </c>
      <c r="B116" s="71" t="s">
        <v>122</v>
      </c>
      <c r="C116" s="64" t="s">
        <v>159</v>
      </c>
      <c r="D116" s="65"/>
      <c r="E116" s="64"/>
      <c r="F116" s="49"/>
      <c r="G116" s="49"/>
      <c r="H116" s="49">
        <v>18000</v>
      </c>
      <c r="I116" s="49"/>
      <c r="J116" s="49">
        <v>55000</v>
      </c>
      <c r="K116" s="49"/>
      <c r="L116" s="49"/>
      <c r="M116" s="49">
        <v>18000</v>
      </c>
      <c r="N116" s="49"/>
      <c r="O116" s="49">
        <v>63210.58</v>
      </c>
      <c r="P116" s="49"/>
      <c r="Q116" s="49"/>
      <c r="R116" s="49">
        <v>18000</v>
      </c>
      <c r="S116" s="49"/>
      <c r="T116" s="49">
        <v>63210.58</v>
      </c>
      <c r="U116" s="73" t="s">
        <v>264</v>
      </c>
      <c r="V116" s="49" t="s">
        <v>229</v>
      </c>
      <c r="W116" s="26"/>
      <c r="X116" s="26"/>
      <c r="Z116" s="26"/>
    </row>
    <row r="117" spans="1:26" s="5" customFormat="1" ht="56.25" customHeight="1">
      <c r="A117" s="123" t="s">
        <v>118</v>
      </c>
      <c r="B117" s="123"/>
      <c r="C117" s="123"/>
      <c r="D117" s="65"/>
      <c r="E117" s="64"/>
      <c r="F117" s="48"/>
      <c r="G117" s="48">
        <f>G111+G114</f>
        <v>43094</v>
      </c>
      <c r="H117" s="48">
        <f aca="true" t="shared" si="6" ref="H117:T117">H111+H114</f>
        <v>62852.9</v>
      </c>
      <c r="I117" s="48"/>
      <c r="J117" s="48">
        <f t="shared" si="6"/>
        <v>356200</v>
      </c>
      <c r="K117" s="48">
        <f t="shared" si="6"/>
        <v>0</v>
      </c>
      <c r="L117" s="48">
        <f t="shared" si="6"/>
        <v>43094</v>
      </c>
      <c r="M117" s="48">
        <f t="shared" si="6"/>
        <v>62852.9</v>
      </c>
      <c r="N117" s="48"/>
      <c r="O117" s="48">
        <f t="shared" si="6"/>
        <v>294741.08</v>
      </c>
      <c r="P117" s="48">
        <f t="shared" si="6"/>
        <v>0</v>
      </c>
      <c r="Q117" s="48">
        <f t="shared" si="6"/>
        <v>43094</v>
      </c>
      <c r="R117" s="48">
        <f t="shared" si="6"/>
        <v>62852.9</v>
      </c>
      <c r="S117" s="48"/>
      <c r="T117" s="48">
        <f t="shared" si="6"/>
        <v>266979.38</v>
      </c>
      <c r="U117" s="69"/>
      <c r="V117" s="48"/>
      <c r="W117" s="26"/>
      <c r="X117" s="26"/>
      <c r="Z117" s="26"/>
    </row>
    <row r="118" spans="1:26" s="4" customFormat="1" ht="57" customHeight="1">
      <c r="A118" s="123" t="s">
        <v>123</v>
      </c>
      <c r="B118" s="123"/>
      <c r="C118" s="123"/>
      <c r="D118" s="65">
        <v>2014</v>
      </c>
      <c r="E118" s="64" t="s">
        <v>20</v>
      </c>
      <c r="F118" s="48" t="e">
        <f>F50+F75+F109</f>
        <v>#REF!</v>
      </c>
      <c r="G118" s="48">
        <f>G109+G94+G75+G50+G117</f>
        <v>4223094</v>
      </c>
      <c r="H118" s="48">
        <f>H109+H94+H75+H50+H117</f>
        <v>14915179.812739</v>
      </c>
      <c r="I118" s="48">
        <f aca="true" t="shared" si="7" ref="I118:Q118">I109+I94+I75+I50+I117</f>
        <v>228628.41879</v>
      </c>
      <c r="J118" s="48">
        <f t="shared" si="7"/>
        <v>527352.8</v>
      </c>
      <c r="K118" s="48">
        <f t="shared" si="7"/>
        <v>1301273.5930599999</v>
      </c>
      <c r="L118" s="48">
        <f t="shared" si="7"/>
        <v>4230294</v>
      </c>
      <c r="M118" s="48">
        <f t="shared" si="7"/>
        <v>12648931.360049</v>
      </c>
      <c r="N118" s="48">
        <f t="shared" si="7"/>
        <v>217369.17965</v>
      </c>
      <c r="O118" s="48">
        <f t="shared" si="7"/>
        <v>485234.98000000004</v>
      </c>
      <c r="P118" s="48" t="e">
        <f t="shared" si="7"/>
        <v>#REF!</v>
      </c>
      <c r="Q118" s="48">
        <f t="shared" si="7"/>
        <v>4548423.737569999</v>
      </c>
      <c r="R118" s="48">
        <f>R50+R75+R94+R109+R117+0.1</f>
        <v>12943668.302339</v>
      </c>
      <c r="S118" s="48">
        <f>S109+S94+S75+S50+S117</f>
        <v>217369.17965</v>
      </c>
      <c r="T118" s="48">
        <f>T109+T94+T75+T50+T117</f>
        <v>434946.68</v>
      </c>
      <c r="U118" s="69" t="s">
        <v>281</v>
      </c>
      <c r="V118" s="48"/>
      <c r="W118" s="26"/>
      <c r="X118" s="26"/>
      <c r="Y118" s="26"/>
      <c r="Z118" s="26"/>
    </row>
    <row r="119" spans="1:26" ht="29.25" customHeight="1">
      <c r="A119" s="134"/>
      <c r="B119" s="135"/>
      <c r="C119" s="135"/>
      <c r="D119" s="135"/>
      <c r="E119" s="135"/>
      <c r="F119" s="135"/>
      <c r="G119" s="135"/>
      <c r="H119" s="135"/>
      <c r="I119" s="135"/>
      <c r="J119" s="135"/>
      <c r="K119" s="135"/>
      <c r="L119" s="135"/>
      <c r="M119" s="135"/>
      <c r="N119" s="135"/>
      <c r="O119" s="135"/>
      <c r="P119" s="135"/>
      <c r="Q119" s="135"/>
      <c r="R119" s="135"/>
      <c r="S119" s="135"/>
      <c r="T119" s="135"/>
      <c r="U119" s="135"/>
      <c r="V119" s="97"/>
      <c r="W119" s="29"/>
      <c r="X119" s="29"/>
      <c r="Z119" s="29"/>
    </row>
    <row r="120" spans="1:26" ht="37.5" customHeight="1">
      <c r="A120" s="131"/>
      <c r="B120" s="131"/>
      <c r="C120" s="131"/>
      <c r="D120" s="131"/>
      <c r="E120" s="131"/>
      <c r="F120" s="131"/>
      <c r="G120" s="131"/>
      <c r="H120" s="131"/>
      <c r="I120" s="131"/>
      <c r="J120" s="131"/>
      <c r="K120" s="131"/>
      <c r="L120" s="131"/>
      <c r="M120" s="131"/>
      <c r="N120" s="131"/>
      <c r="O120" s="131"/>
      <c r="P120" s="131"/>
      <c r="Q120" s="131"/>
      <c r="R120" s="131"/>
      <c r="S120" s="98"/>
      <c r="T120" s="98"/>
      <c r="U120" s="78"/>
      <c r="V120" s="98"/>
      <c r="W120" s="20"/>
      <c r="X120" s="20"/>
      <c r="Z120" s="20"/>
    </row>
    <row r="121" spans="1:26" s="8" customFormat="1" ht="10.5" customHeight="1">
      <c r="A121" s="99"/>
      <c r="B121" s="100"/>
      <c r="C121" s="101"/>
      <c r="D121" s="102"/>
      <c r="E121" s="101"/>
      <c r="F121" s="55"/>
      <c r="G121" s="55"/>
      <c r="H121" s="55"/>
      <c r="I121" s="55"/>
      <c r="J121" s="55"/>
      <c r="K121" s="55"/>
      <c r="L121" s="55"/>
      <c r="M121" s="55"/>
      <c r="N121" s="55"/>
      <c r="O121" s="55"/>
      <c r="P121" s="55"/>
      <c r="Q121" s="55"/>
      <c r="R121" s="55"/>
      <c r="S121" s="55"/>
      <c r="T121" s="55"/>
      <c r="U121" s="55"/>
      <c r="V121" s="59"/>
      <c r="W121" s="16"/>
      <c r="X121" s="16"/>
      <c r="Z121" s="16"/>
    </row>
    <row r="122" spans="1:26" ht="15.75">
      <c r="A122" s="106" t="s">
        <v>140</v>
      </c>
      <c r="B122" s="104"/>
      <c r="C122" s="105"/>
      <c r="D122" s="107"/>
      <c r="E122" s="105"/>
      <c r="F122" s="108"/>
      <c r="G122" s="108"/>
      <c r="H122" s="108"/>
      <c r="I122" s="108"/>
      <c r="J122" s="108"/>
      <c r="K122" s="108"/>
      <c r="L122" s="108"/>
      <c r="M122" s="108"/>
      <c r="N122" s="108"/>
      <c r="O122" s="108"/>
      <c r="P122" s="108"/>
      <c r="Q122" s="108"/>
      <c r="R122" s="108"/>
      <c r="S122" s="108"/>
      <c r="T122" s="108"/>
      <c r="U122" s="114"/>
      <c r="V122" s="104"/>
      <c r="W122" s="16"/>
      <c r="X122" s="16"/>
      <c r="Z122" s="16"/>
    </row>
    <row r="123" spans="1:26" ht="15">
      <c r="A123" s="109"/>
      <c r="B123" s="110"/>
      <c r="C123" s="109"/>
      <c r="D123" s="111"/>
      <c r="E123" s="109"/>
      <c r="F123" s="112"/>
      <c r="G123" s="112"/>
      <c r="H123" s="112"/>
      <c r="I123" s="113"/>
      <c r="J123" s="112"/>
      <c r="K123" s="112"/>
      <c r="L123" s="113"/>
      <c r="M123" s="113"/>
      <c r="N123" s="113"/>
      <c r="O123" s="113"/>
      <c r="P123" s="113"/>
      <c r="Q123" s="113"/>
      <c r="R123" s="113"/>
      <c r="S123" s="113"/>
      <c r="T123" s="113"/>
      <c r="U123" s="115"/>
      <c r="V123" s="110"/>
      <c r="W123" s="18"/>
      <c r="X123" s="18"/>
      <c r="Z123" s="18"/>
    </row>
    <row r="124" spans="1:26" ht="15">
      <c r="A124" s="109"/>
      <c r="B124" s="110"/>
      <c r="C124" s="109"/>
      <c r="D124" s="111"/>
      <c r="E124" s="109"/>
      <c r="F124" s="112"/>
      <c r="G124" s="112"/>
      <c r="H124" s="112"/>
      <c r="I124" s="113"/>
      <c r="J124" s="112"/>
      <c r="K124" s="112"/>
      <c r="L124" s="113"/>
      <c r="M124" s="113"/>
      <c r="N124" s="113"/>
      <c r="O124" s="113"/>
      <c r="P124" s="113"/>
      <c r="Q124" s="113"/>
      <c r="R124" s="113"/>
      <c r="S124" s="113"/>
      <c r="T124" s="113"/>
      <c r="U124" s="115"/>
      <c r="V124" s="110"/>
      <c r="W124" s="18"/>
      <c r="X124" s="18"/>
      <c r="Z124" s="18"/>
    </row>
    <row r="125" spans="14:17" ht="18">
      <c r="N125" s="36"/>
      <c r="O125" s="36"/>
      <c r="P125" s="35"/>
      <c r="Q125" s="39"/>
    </row>
    <row r="126" spans="14:17" ht="18">
      <c r="N126" s="36"/>
      <c r="O126" s="36"/>
      <c r="P126" s="35"/>
      <c r="Q126" s="40"/>
    </row>
    <row r="127" spans="8:17" ht="20.25">
      <c r="H127" s="56"/>
      <c r="N127" s="36"/>
      <c r="O127" s="36"/>
      <c r="P127" s="35"/>
      <c r="Q127" s="40"/>
    </row>
    <row r="128" spans="14:17" ht="18">
      <c r="N128" s="36"/>
      <c r="O128" s="36"/>
      <c r="P128" s="35"/>
      <c r="Q128" s="40"/>
    </row>
    <row r="129" spans="14:17" ht="18">
      <c r="N129" s="36"/>
      <c r="O129" s="36"/>
      <c r="P129" s="35"/>
      <c r="Q129" s="40"/>
    </row>
    <row r="130" spans="14:17" ht="18">
      <c r="N130" s="36"/>
      <c r="O130" s="36"/>
      <c r="P130" s="35"/>
      <c r="Q130" s="40"/>
    </row>
    <row r="131" spans="14:17" ht="18">
      <c r="N131" s="36"/>
      <c r="O131" s="36"/>
      <c r="P131" s="35"/>
      <c r="Q131" s="40"/>
    </row>
    <row r="132" spans="14:17" ht="18">
      <c r="N132" s="36"/>
      <c r="O132" s="36"/>
      <c r="P132" s="35"/>
      <c r="Q132" s="40"/>
    </row>
    <row r="133" spans="14:17" ht="18">
      <c r="N133" s="36"/>
      <c r="O133" s="36"/>
      <c r="P133" s="35"/>
      <c r="Q133" s="40"/>
    </row>
    <row r="134" spans="14:17" ht="18">
      <c r="N134" s="36"/>
      <c r="O134" s="36"/>
      <c r="P134" s="35"/>
      <c r="Q134" s="40"/>
    </row>
    <row r="135" spans="14:17" ht="18">
      <c r="N135" s="36"/>
      <c r="O135" s="36"/>
      <c r="P135" s="35"/>
      <c r="Q135" s="40"/>
    </row>
    <row r="136" spans="14:17" ht="18">
      <c r="N136" s="36"/>
      <c r="O136" s="36"/>
      <c r="P136" s="35"/>
      <c r="Q136" s="40"/>
    </row>
    <row r="137" spans="14:17" ht="18">
      <c r="N137" s="36"/>
      <c r="O137" s="36"/>
      <c r="P137" s="35"/>
      <c r="Q137" s="40"/>
    </row>
    <row r="138" spans="14:17" ht="18">
      <c r="N138" s="36"/>
      <c r="O138" s="36"/>
      <c r="P138" s="35"/>
      <c r="Q138" s="40"/>
    </row>
    <row r="139" spans="14:17" ht="18">
      <c r="N139" s="37"/>
      <c r="O139" s="36"/>
      <c r="P139" s="35"/>
      <c r="Q139" s="40"/>
    </row>
    <row r="140" spans="14:17" ht="18">
      <c r="N140" s="36"/>
      <c r="O140" s="36"/>
      <c r="P140" s="35"/>
      <c r="Q140" s="40"/>
    </row>
    <row r="141" spans="14:17" ht="18">
      <c r="N141" s="36"/>
      <c r="O141" s="36"/>
      <c r="P141" s="35"/>
      <c r="Q141" s="40"/>
    </row>
  </sheetData>
  <sheetProtection/>
  <mergeCells count="25">
    <mergeCell ref="A9:A10"/>
    <mergeCell ref="B9:B10"/>
    <mergeCell ref="K9:O9"/>
    <mergeCell ref="A75:C75"/>
    <mergeCell ref="A12:T12"/>
    <mergeCell ref="A51:T51"/>
    <mergeCell ref="A120:R120"/>
    <mergeCell ref="A76:T76"/>
    <mergeCell ref="A95:T95"/>
    <mergeCell ref="A117:C117"/>
    <mergeCell ref="A50:C50"/>
    <mergeCell ref="A119:U119"/>
    <mergeCell ref="U101:U104"/>
    <mergeCell ref="A110:T110"/>
    <mergeCell ref="C101:C106"/>
    <mergeCell ref="A1:T1"/>
    <mergeCell ref="A118:C118"/>
    <mergeCell ref="A109:C109"/>
    <mergeCell ref="F9:J9"/>
    <mergeCell ref="E9:E10"/>
    <mergeCell ref="A94:C94"/>
    <mergeCell ref="A3:U3"/>
    <mergeCell ref="P9:T9"/>
    <mergeCell ref="D9:D10"/>
    <mergeCell ref="C9:C10"/>
  </mergeCells>
  <printOptions/>
  <pageMargins left="0.35433070866141736" right="0.15748031496062992" top="0" bottom="0" header="0.15748031496062992" footer="0.15748031496062992"/>
  <pageSetup fitToHeight="0" fitToWidth="1" horizontalDpi="600" verticalDpi="600" orientation="landscape" paperSize="9" scale="37" r:id="rId1"/>
  <colBreaks count="1" manualBreakCount="1">
    <brk id="22" max="11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Владелец</dc:creator>
  <cp:keywords/>
  <dc:description/>
  <cp:lastModifiedBy>Жанна Николаевна Решетникова</cp:lastModifiedBy>
  <cp:lastPrinted>2022-02-01T14:13:02Z</cp:lastPrinted>
  <dcterms:created xsi:type="dcterms:W3CDTF">2013-12-09T13:14:17Z</dcterms:created>
  <dcterms:modified xsi:type="dcterms:W3CDTF">2022-03-29T14:39:55Z</dcterms:modified>
  <cp:category/>
  <cp:version/>
  <cp:contentType/>
  <cp:contentStatus/>
</cp:coreProperties>
</file>