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035" windowHeight="11025" activeTab="0"/>
  </bookViews>
  <sheets>
    <sheet name="Отчет по ГП за 2019 год" sheetId="1" r:id="rId1"/>
  </sheets>
  <definedNames>
    <definedName name="_xlnm.Print_Titles" localSheetId="0">'Отчет по ГП за 2019 год'!$9:$11</definedName>
    <definedName name="_xlnm.Print_Area" localSheetId="0">'Отчет по ГП за 2019 год'!$A$1:$U$105</definedName>
  </definedNames>
  <calcPr fullCalcOnLoad="1" refMode="R1C1"/>
</workbook>
</file>

<file path=xl/sharedStrings.xml><?xml version="1.0" encoding="utf-8"?>
<sst xmlns="http://schemas.openxmlformats.org/spreadsheetml/2006/main" count="379" uniqueCount="193">
  <si>
    <t>1</t>
  </si>
  <si>
    <t>1.1</t>
  </si>
  <si>
    <t>1.2</t>
  </si>
  <si>
    <t>1.3</t>
  </si>
  <si>
    <t>2</t>
  </si>
  <si>
    <t>Всего, в т.ч.</t>
  </si>
  <si>
    <t>Участник (ОИВ)</t>
  </si>
  <si>
    <t>Фактическая дата начала реализации мероприятия (квартал,год)</t>
  </si>
  <si>
    <t>Фактическая дата окончания реализации мероприятия (квартал,год)</t>
  </si>
  <si>
    <t>Федеральный бюджет</t>
  </si>
  <si>
    <t>Областной бюджет</t>
  </si>
  <si>
    <t>Местные бюджеты</t>
  </si>
  <si>
    <t>Прочие источники</t>
  </si>
  <si>
    <t>ОТЧЕТ о реализации государственной программы</t>
  </si>
  <si>
    <t>Наименование государственной программы</t>
  </si>
  <si>
    <t>ИТОГО по подпрограмме 1 «Развитие автомобильных дорог Ленинградской области»</t>
  </si>
  <si>
    <t xml:space="preserve">Всего   </t>
  </si>
  <si>
    <t>2014</t>
  </si>
  <si>
    <t>Наименование ВЦП, основного мероприятия (наименование основного мероприятия в рамках государственных программ, наименование объектов строительства и реконструкции)</t>
  </si>
  <si>
    <t>2015</t>
  </si>
  <si>
    <t>2016</t>
  </si>
  <si>
    <t>1.2.2</t>
  </si>
  <si>
    <t>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области.</t>
  </si>
  <si>
    <t>2017</t>
  </si>
  <si>
    <t>3.1</t>
  </si>
  <si>
    <t>3.2</t>
  </si>
  <si>
    <t>Капитальный ремонт и ремонт автомобильных дорог общего пользования местного значения , имеющих приоритетный социально-значимый характер</t>
  </si>
  <si>
    <t xml:space="preserve">Областной бюджет </t>
  </si>
  <si>
    <t xml:space="preserve">Прочие источники </t>
  </si>
  <si>
    <t>Основное мероприятие: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</si>
  <si>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</si>
  <si>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1.1.1</t>
  </si>
  <si>
    <t>Строительство подъезда к г. Всеволожск</t>
  </si>
  <si>
    <t xml:space="preserve">Проектно-изыскательские работы и отвод земель будущих лет по объектам строительства </t>
  </si>
  <si>
    <t>Реконструкция автомобильных дорог общего пользования регионального и межмуниципального значения</t>
  </si>
  <si>
    <t>Проектно-изыскательские работы и отвод земель будущих лет по объектам реконструкции</t>
  </si>
  <si>
    <t>Основное мероприятие: "Содержание, капитальный ремонт и ремонт  автомобильных дорог общего пользования регионального и межмуниципального значения"</t>
  </si>
  <si>
    <t>2.1</t>
  </si>
  <si>
    <t>Содержание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</si>
  <si>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</si>
  <si>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Основное мероприятие: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</si>
  <si>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 xml:space="preserve">Расходы на обеспечение деятельности государственных казенных учреждений </t>
  </si>
  <si>
    <t>Приобретение дорожной техники и другого имущества, необходимого для функционирования и содержания автодорог и обеспечения контроля качества выполненных дорожных работ</t>
  </si>
  <si>
    <t>Кадастровые работы</t>
  </si>
  <si>
    <t>Основное мероприятие "Предупреждение опасного поведения участников дорожного движения"</t>
  </si>
  <si>
    <t>Основное мероприятие "Сокращение аварийности на участках концентрации ДТП инженерными методами"</t>
  </si>
  <si>
    <t>Организация и проведение конкурса проффесионального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</si>
  <si>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детскогго мобильного автогородка</t>
  </si>
  <si>
    <t>Восстановление существующих технических средств организации дорожного движения на  автомобильных дорогах  общего пользования регионального и межмуниципального значения</t>
  </si>
  <si>
    <t>Обследование трасс регулярных автобусных маршрутов на соответствие требованиям обеспечения БДД</t>
  </si>
  <si>
    <t xml:space="preserve">№ п/п по ГП </t>
  </si>
  <si>
    <r>
      <t xml:space="preserve">Ответственный исполнитель:   </t>
    </r>
    <r>
      <rPr>
        <b/>
        <u val="single"/>
        <sz val="20"/>
        <rFont val="Times New Roman"/>
        <family val="1"/>
      </rPr>
      <t>Комитет по дорожному хозяйству Ленинградской области (ДК)</t>
    </r>
  </si>
  <si>
    <t>1.2.1</t>
  </si>
  <si>
    <t>Строительство мостового перехода через реку Свирь у города Подпорожье Подпорожского района Ленинградской области</t>
  </si>
  <si>
    <t>Управление Ленинградской области по транспорту</t>
  </si>
  <si>
    <t xml:space="preserve">Результаты использования бюджетных ассигнований (значения достигнутых показателей (индикаторов), установленных госпрограммой </t>
  </si>
  <si>
    <t>мероприятие не выполнено</t>
  </si>
  <si>
    <t>мероприятие выполнено</t>
  </si>
  <si>
    <t>3 мероприятия выполнено из 3</t>
  </si>
  <si>
    <t>3 мероприятия выполнено из 4</t>
  </si>
  <si>
    <t>2 мероприятия выполнено из 2</t>
  </si>
  <si>
    <t>3.</t>
  </si>
  <si>
    <t>Обеспечение деятельности управления Ленинградской области по государственному техническому надзору и контролю в целях исполнения своих полномочий</t>
  </si>
  <si>
    <t>Оказание государственных услуг и контрольно-надзорная деятельность</t>
  </si>
  <si>
    <t>3.1.</t>
  </si>
  <si>
    <t>3.2.</t>
  </si>
  <si>
    <t>Основное мероприятие "Обеспечение безопасности эксплуатации самоходных машин для жизни и здоровья людей"</t>
  </si>
  <si>
    <t>4.</t>
  </si>
  <si>
    <t>Развитие газозаправочной инфраструктуры для газомоторной автомобильной техники</t>
  </si>
  <si>
    <t>Основное мероприятие "Перевод транспорта на газомоторное топливо"</t>
  </si>
  <si>
    <t>4.1.</t>
  </si>
  <si>
    <t>Подпрограмма "Общественный транспорт и транспортная инфраструктура"</t>
  </si>
  <si>
    <t xml:space="preserve">Подпрограмма  "Развитие автомобильных дорог Ленинградской области" </t>
  </si>
  <si>
    <t>Подпрограмма  "Поддержание существующей сети автомобильных дорог общего пользования"</t>
  </si>
  <si>
    <t xml:space="preserve">Обеспечение деятельности (услуги, работы) государственных учреждений </t>
  </si>
  <si>
    <t>Развитие информационных систем на общественном транспорте</t>
  </si>
  <si>
    <t>Отдельные мероприятия в области автомобильного транспорта (Мероприятия и проекты)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</si>
  <si>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</si>
  <si>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Основоное мероприятие "Обеспечение устойчивого функционирования и совершенствования системы транспортного обслуживания населения в Ленинградской области"</t>
  </si>
  <si>
    <t>Основное мероприятие "Развитие транспортной инфраструктуры Ленинградской области"</t>
  </si>
  <si>
    <t>1.1.</t>
  </si>
  <si>
    <t>1.2.</t>
  </si>
  <si>
    <t>1.3.</t>
  </si>
  <si>
    <t>2.1.</t>
  </si>
  <si>
    <t>2.2.</t>
  </si>
  <si>
    <t>2.3.</t>
  </si>
  <si>
    <t>ИТОГО по подпрограмме  "Общественный транспорт и транспортная инфраструктура"</t>
  </si>
  <si>
    <t>Управление Ленинградской области по государственному техническому надзору и контролю</t>
  </si>
  <si>
    <t>Управление Ленинградской области по транспорту, ООО "Газпром газомоторное топливо"</t>
  </si>
  <si>
    <t>Ремонт автомобильных дорог общего пользования местного значения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</si>
  <si>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</si>
  <si>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2.4.</t>
  </si>
  <si>
    <t>2.7.</t>
  </si>
  <si>
    <t>Комтет по дорожному хозяйству Ленинградской области (далее - Комитет), ГКУ Ленавтодор</t>
  </si>
  <si>
    <t>Комитет, ГКУ Ленавтодор</t>
  </si>
  <si>
    <t>Комитет</t>
  </si>
  <si>
    <t>Подпрограмма  "Повышение безопасности дорожного движения и снижение негативного влияния транспорта на окружающую среду"</t>
  </si>
  <si>
    <t>ИТОГО по подпрограмме  "Повышение безопасности дорожного движения и снижение негативного влияния транспорта на окружающую среду"</t>
  </si>
  <si>
    <t>ИТОГО по подпрограмме  "Поддержание существующей сети автомобильных дорог общего пользования"</t>
  </si>
  <si>
    <t>федеральный бюджет</t>
  </si>
  <si>
    <t>Всего субсидти АНО</t>
  </si>
  <si>
    <t>2.8.</t>
  </si>
  <si>
    <t>Исп. Муратикова А. В. тел. 611-45-31 (3827)</t>
  </si>
  <si>
    <t>Капитальный ремонт автомобильных дорог общего пользования регионального и межмуниципального значения*</t>
  </si>
  <si>
    <t xml:space="preserve">  "Развитие транспортной системы Ленинградской области"</t>
  </si>
  <si>
    <t>3</t>
  </si>
  <si>
    <t>Разработка проектно-сметной документации на строительство моста через Староладожский канал в створе Северного переулка в г. Шлиссельбурге</t>
  </si>
  <si>
    <t xml:space="preserve"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 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</si>
  <si>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</si>
  <si>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 xml:space="preserve">Реконструкция мостового перехода через р. Саба в дер. Малый Сабск </t>
  </si>
  <si>
    <t>1.1.3.</t>
  </si>
  <si>
    <t>1.1.4.</t>
  </si>
  <si>
    <t>1.1.5.</t>
  </si>
  <si>
    <t>Строительство мостового перехода через реку Волхов на подъезде к г.Кириши в Киришском районе Ленинградской области</t>
  </si>
  <si>
    <t>1.2.3</t>
  </si>
  <si>
    <t>2.</t>
  </si>
  <si>
    <t>Финансовое обеспечение дорожной деятельности в рамках реализации национального  проекта "Безопасные и качественные автомобильные дороги"</t>
  </si>
  <si>
    <t>4</t>
  </si>
  <si>
    <t>4.1</t>
  </si>
  <si>
    <t>4.3</t>
  </si>
  <si>
    <t>4.2.</t>
  </si>
  <si>
    <t>Возмещение части затрат организациям, осуществляющим деятельность на территории Ленинградской области, на закупку автобусов на газомоторном топливе</t>
  </si>
  <si>
    <t>Развитие инфраструктуры водного транспорта</t>
  </si>
  <si>
    <t>ВСЕГО по государственной программе ЛО   «Развитие транспортной системы Ленинградской области»</t>
  </si>
  <si>
    <t>Основоное мероприятие: "Капитальный ремонт и ремонт автомобильных дорог общего пользования местного значения"</t>
  </si>
  <si>
    <t>1.1.6.</t>
  </si>
  <si>
    <t>1.1.7.</t>
  </si>
  <si>
    <t>Строительство автодорожного путепровода на перегоне Выборг-Таммисуо участка  Выборг-Каменногорск взамен  закрываемых переездов на ПК 26+30.92, ПК 1276+10.80 и ПК 15+89.60</t>
  </si>
  <si>
    <t xml:space="preserve">Строительство автодорожного путепровода на  станции Возрождение участка Выборг-Каменногорск взамен закрываемого переезда на ПК 229+44.20 </t>
  </si>
  <si>
    <t>Строительство путепровода в месте пересечения железнодорожных путей и автомобильной дороги общего пользования "Подъезд к г.Гатчина-2" (2 этап)</t>
  </si>
  <si>
    <t xml:space="preserve">Реконструкция  автомобильной дороги  "Красное Село-Гатчина-Павловск", на участке км 14+600- км 18+000 </t>
  </si>
  <si>
    <t>Реконструкция автомобильной дороги "Войпала-Сирокасска-Васильково-г.Шальдиха" на участке км 13 - км 14 с утсройством нового водопропускного сооружения на р. Рябиновка</t>
  </si>
  <si>
    <t>Строительство продолжения  ул. Слепнева (от ул. Авиатриссы Зверевой до примыкания   к ул. Киевской) по адресу: Ленинградская область, г. Гатчина (0,853 км)</t>
  </si>
  <si>
    <t>Реконструкция автомобильной дороги "Подъезд  к многофункциональному музейному центру   в с. Рождествено от а/д М-20 Санкт-Петербург -Псков",   по адресу: Ленинградская область, Гатчинский район, с.Рождествено (0,41 км)</t>
  </si>
  <si>
    <t>Строительство дороги к детскому саду п. Новоселье Ломоносовского района Ленинградской области  II, III этапы по адресу: 188507, Ленинградская область, Ломоносовский район, п. Новоселье, кад. № 47:14:000000:37881 (0,51351 км)</t>
  </si>
  <si>
    <t xml:space="preserve">Разработка проектно-сметной документации на реконструкцию автомобильной дороги по ул. Скворцова г.п. им. Морозова </t>
  </si>
  <si>
    <t>Разработка концепции развития объектов дорожного сервиса Ленинградской области до 2030 года</t>
  </si>
  <si>
    <t>Основное мероприятие "Повышение эффективности осуществления дорожной деятельности"</t>
  </si>
  <si>
    <t>Остаток субсидии на 01.01.2019г.</t>
  </si>
  <si>
    <t>1.1.2.</t>
  </si>
  <si>
    <t>Основное мероприятие "Федеральный проект "Дорожная сеть" (Региональный проект "Дорожная сеть")</t>
  </si>
  <si>
    <t>5.</t>
  </si>
  <si>
    <t>5.1.</t>
  </si>
  <si>
    <t>Основное мероприятие "Федеральный проект "Общесистемные меры развития дорожного хозяйства" (Региональный проект "Общесистемные меры развития дорожного хозяйства")</t>
  </si>
  <si>
    <t>5</t>
  </si>
  <si>
    <t>4.4</t>
  </si>
  <si>
    <t xml:space="preserve">Субсидии юридическим лицам на финансовое обеспечение затрат при приобретении дорожной техники и другого имущества, необходимого для функционирования и содержания а/д </t>
  </si>
  <si>
    <t>6.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</si>
  <si>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</si>
  <si>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6.1.</t>
  </si>
  <si>
    <t>Комитет, ГКУ ЦБДД</t>
  </si>
  <si>
    <r>
      <t xml:space="preserve">Отчетный период:  </t>
    </r>
    <r>
      <rPr>
        <b/>
        <u val="single"/>
        <sz val="18"/>
        <rFont val="Times New Roman"/>
        <family val="1"/>
      </rPr>
      <t xml:space="preserve">январь - декабрь 2019 года  </t>
    </r>
  </si>
  <si>
    <t>План расходов на реализацию государственной программы за январь-декабрь 2019 года, тыс.руб.</t>
  </si>
  <si>
    <t>Фактическое финансирование программы за январь-декабрь 2019 года, тыс.руб.</t>
  </si>
  <si>
    <t>Выполнено за январь-декабрь 2019 года,  тыс.руб.</t>
  </si>
  <si>
    <t>1.1.8</t>
  </si>
  <si>
    <t>1.1.9.</t>
  </si>
  <si>
    <t>Реконструкция автомобильной дороги общего пользования регионального значения"Санкт-Петербург – Колтуши                                                                               на участке КАД - Колтуши"</t>
  </si>
  <si>
    <t>1.2.4</t>
  </si>
  <si>
    <t>мероприятие выполнено (в 2019 году предусмотрена выплата аванса)</t>
  </si>
  <si>
    <t>мероприятие выполнено (отработка выплаченного ранее аванса)</t>
  </si>
  <si>
    <t>2.5.</t>
  </si>
  <si>
    <t>2.6.</t>
  </si>
  <si>
    <r>
      <t>Реконструкция "Подъезд к музею "Дом станционного смотрителя" в д. Выра от а/д "Кемполово - Выра- Тосно-Шапки"  (Администрация Рождественского сельского поселения Гатчинский р-н)</t>
    </r>
    <r>
      <rPr>
        <b/>
        <i/>
        <sz val="10"/>
        <color indexed="8"/>
        <rFont val="Times New Roman"/>
        <family val="1"/>
      </rPr>
      <t>*</t>
    </r>
  </si>
  <si>
    <r>
      <t>Строительство участка улично-дорожной сети для обеспечения подъезда к наноцентру в г. Гатчина по адресу: Ленинградская область, г. Гатчина, дорога между Пушкинским и Ленинградским шоссе</t>
    </r>
    <r>
      <rPr>
        <b/>
        <i/>
        <sz val="10"/>
        <color indexed="8"/>
        <rFont val="Times New Roman"/>
        <family val="1"/>
      </rPr>
      <t>*</t>
    </r>
  </si>
  <si>
    <t>* финансирование по объекту осуществлялось в 2018 году</t>
  </si>
  <si>
    <t xml:space="preserve">3. </t>
  </si>
  <si>
    <t>мероприятие выполнено (экономия по результатам торгов)</t>
  </si>
  <si>
    <t>4.1.1.</t>
  </si>
  <si>
    <t>4.1.2.</t>
  </si>
  <si>
    <t>4.1.3.</t>
  </si>
  <si>
    <t>2 мероприятия из 2 выполнены</t>
  </si>
  <si>
    <t>остаток субсидии на 01.01.2020г.</t>
  </si>
  <si>
    <t>выполнено (экономия по результатам конкурсных процедур)</t>
  </si>
  <si>
    <t>не выполнено</t>
  </si>
  <si>
    <t>выполнено</t>
  </si>
  <si>
    <t>2 мероприятия из 3 выполнены</t>
  </si>
  <si>
    <t xml:space="preserve">выполнено </t>
  </si>
  <si>
    <t>2 мероприятия из 2 выполнено</t>
  </si>
  <si>
    <t>1 мероприятие выполнено из 4</t>
  </si>
  <si>
    <t>5 мероприятий выполнено из 9</t>
  </si>
  <si>
    <t>6 мероприятий выполнено из 13</t>
  </si>
  <si>
    <t>1 мероприятие выполнено из 1</t>
  </si>
  <si>
    <t>1 мероприятие выполнено из 8</t>
  </si>
  <si>
    <t>0 мероприятий выполнены из 3</t>
  </si>
  <si>
    <t>8 мероприятий выполнено из 25</t>
  </si>
  <si>
    <t>6 мероприятий выполнено из 10</t>
  </si>
  <si>
    <t>8 мероприятий выполнено из 12</t>
  </si>
  <si>
    <t xml:space="preserve">1 мероприятие выполнено из 1 </t>
  </si>
  <si>
    <t>12 мероприятий выполнено из 20</t>
  </si>
  <si>
    <t>19 мероприятий выполнены их 22</t>
  </si>
  <si>
    <t>28 мероприятий выполнено из 31</t>
  </si>
  <si>
    <t>51 мероприятия выполнено из 81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</si>
</sst>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0"/>
  </numFmts>
  <fonts count="66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16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textRotation="90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2" fontId="12" fillId="34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1" fillId="34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172" fontId="14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72" fontId="4" fillId="35" borderId="10" xfId="0" applyNumberFormat="1" applyFont="1" applyFill="1" applyBorder="1" applyAlignment="1">
      <alignment horizontal="center" vertical="center" wrapText="1"/>
    </xf>
    <xf numFmtId="172" fontId="11" fillId="35" borderId="10" xfId="0" applyNumberFormat="1" applyFont="1" applyFill="1" applyBorder="1" applyAlignment="1">
      <alignment horizontal="center" vertical="center" wrapText="1"/>
    </xf>
    <xf numFmtId="172" fontId="62" fillId="34" borderId="10" xfId="0" applyNumberFormat="1" applyFont="1" applyFill="1" applyBorder="1" applyAlignment="1">
      <alignment horizontal="center" vertical="center" wrapText="1"/>
    </xf>
    <xf numFmtId="180" fontId="16" fillId="0" borderId="0" xfId="0" applyNumberFormat="1" applyFont="1" applyAlignment="1">
      <alignment vertical="center" wrapText="1"/>
    </xf>
    <xf numFmtId="180" fontId="16" fillId="33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172" fontId="13" fillId="34" borderId="0" xfId="0" applyNumberFormat="1" applyFont="1" applyFill="1" applyAlignment="1">
      <alignment horizontal="left" vertical="center" wrapText="1"/>
    </xf>
    <xf numFmtId="180" fontId="12" fillId="0" borderId="10" xfId="53" applyNumberFormat="1" applyFont="1" applyFill="1" applyBorder="1" applyAlignment="1">
      <alignment vertical="center" wrapText="1"/>
      <protection/>
    </xf>
    <xf numFmtId="174" fontId="12" fillId="0" borderId="10" xfId="54" applyNumberFormat="1" applyFont="1" applyFill="1" applyBorder="1" applyAlignment="1">
      <alignment vertical="center" wrapText="1"/>
      <protection/>
    </xf>
    <xf numFmtId="172" fontId="63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4" fontId="17" fillId="34" borderId="10" xfId="54" applyNumberFormat="1" applyFont="1" applyFill="1" applyBorder="1" applyAlignment="1">
      <alignment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174" fontId="12" fillId="34" borderId="10" xfId="54" applyNumberFormat="1" applyFont="1" applyFill="1" applyBorder="1" applyAlignment="1">
      <alignment vertical="center" wrapText="1"/>
      <protection/>
    </xf>
    <xf numFmtId="174" fontId="11" fillId="34" borderId="10" xfId="54" applyNumberFormat="1" applyFont="1" applyFill="1" applyBorder="1" applyAlignment="1">
      <alignment vertical="center" wrapText="1"/>
      <protection/>
    </xf>
    <xf numFmtId="0" fontId="63" fillId="3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80" fontId="64" fillId="0" borderId="10" xfId="53" applyNumberFormat="1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2" fontId="13" fillId="34" borderId="0" xfId="0" applyNumberFormat="1" applyFont="1" applyFill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6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view="pageBreakPreview" zoomScale="86" zoomScaleNormal="91" zoomScaleSheetLayoutView="86" zoomScalePageLayoutView="0" workbookViewId="0" topLeftCell="A1">
      <pane xSplit="2" ySplit="12" topLeftCell="C8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95" sqref="U95"/>
    </sheetView>
  </sheetViews>
  <sheetFormatPr defaultColWidth="9.00390625" defaultRowHeight="12.75"/>
  <cols>
    <col min="1" max="1" width="7.75390625" style="6" customWidth="1"/>
    <col min="2" max="2" width="57.00390625" style="3" customWidth="1"/>
    <col min="3" max="3" width="15.125" style="12" customWidth="1"/>
    <col min="4" max="4" width="9.875" style="7" hidden="1" customWidth="1"/>
    <col min="5" max="5" width="2.125" style="6" hidden="1" customWidth="1"/>
    <col min="6" max="6" width="2.75390625" style="10" hidden="1" customWidth="1"/>
    <col min="7" max="7" width="11.25390625" style="11" customWidth="1"/>
    <col min="8" max="8" width="11.625" style="11" customWidth="1"/>
    <col min="9" max="10" width="10.00390625" style="11" customWidth="1"/>
    <col min="11" max="11" width="10.625" style="11" hidden="1" customWidth="1"/>
    <col min="12" max="12" width="12.00390625" style="11" customWidth="1"/>
    <col min="13" max="13" width="11.375" style="11" customWidth="1"/>
    <col min="14" max="15" width="10.00390625" style="11" customWidth="1"/>
    <col min="16" max="16" width="10.00390625" style="11" hidden="1" customWidth="1"/>
    <col min="17" max="17" width="12.00390625" style="11" customWidth="1"/>
    <col min="18" max="18" width="11.625" style="11" customWidth="1"/>
    <col min="19" max="19" width="10.875" style="11" customWidth="1"/>
    <col min="20" max="20" width="10.75390625" style="11" customWidth="1"/>
    <col min="21" max="21" width="18.00390625" style="3" customWidth="1"/>
    <col min="22" max="22" width="22.75390625" style="3" customWidth="1"/>
    <col min="23" max="23" width="19.375" style="3" customWidth="1"/>
    <col min="24" max="16384" width="9.125" style="3" customWidth="1"/>
  </cols>
  <sheetData>
    <row r="1" spans="1:21" ht="27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7"/>
    </row>
    <row r="2" spans="1:21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7"/>
    </row>
    <row r="3" spans="1:21" s="2" customFormat="1" ht="33.75" customHeight="1">
      <c r="A3" s="104" t="s">
        <v>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/>
    </row>
    <row r="4" spans="1:21" s="2" customFormat="1" ht="33" customHeight="1">
      <c r="A4" s="15"/>
      <c r="B4" s="16" t="s">
        <v>14</v>
      </c>
      <c r="C4" s="18" t="s">
        <v>104</v>
      </c>
      <c r="D4" s="17"/>
      <c r="E4" s="1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</row>
    <row r="5" spans="1:21" s="2" customFormat="1" ht="21.75" customHeight="1">
      <c r="A5" s="15"/>
      <c r="B5" s="16" t="s">
        <v>151</v>
      </c>
      <c r="C5" s="15"/>
      <c r="D5" s="20"/>
      <c r="E5" s="20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</row>
    <row r="6" spans="1:21" s="2" customFormat="1" ht="30" customHeight="1">
      <c r="A6" s="15"/>
      <c r="B6" s="16" t="s">
        <v>51</v>
      </c>
      <c r="C6" s="15"/>
      <c r="D6" s="20"/>
      <c r="E6" s="20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</row>
    <row r="7" spans="1:21" s="2" customFormat="1" ht="14.25" customHeight="1">
      <c r="A7" s="15"/>
      <c r="B7" s="16"/>
      <c r="C7" s="15"/>
      <c r="D7" s="20"/>
      <c r="E7" s="20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7"/>
    </row>
    <row r="8" spans="1:21" s="2" customFormat="1" ht="13.5" customHeight="1">
      <c r="A8" s="15"/>
      <c r="B8" s="16"/>
      <c r="C8" s="15"/>
      <c r="D8" s="20"/>
      <c r="E8" s="20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7"/>
    </row>
    <row r="9" spans="1:21" ht="51" customHeight="1">
      <c r="A9" s="117" t="s">
        <v>50</v>
      </c>
      <c r="B9" s="107" t="s">
        <v>18</v>
      </c>
      <c r="C9" s="99" t="s">
        <v>6</v>
      </c>
      <c r="D9" s="99" t="s">
        <v>7</v>
      </c>
      <c r="E9" s="99" t="s">
        <v>8</v>
      </c>
      <c r="F9" s="114" t="s">
        <v>152</v>
      </c>
      <c r="G9" s="114"/>
      <c r="H9" s="114"/>
      <c r="I9" s="114"/>
      <c r="J9" s="114"/>
      <c r="K9" s="106" t="s">
        <v>153</v>
      </c>
      <c r="L9" s="106"/>
      <c r="M9" s="106"/>
      <c r="N9" s="106"/>
      <c r="O9" s="106"/>
      <c r="P9" s="106" t="s">
        <v>154</v>
      </c>
      <c r="Q9" s="106"/>
      <c r="R9" s="106"/>
      <c r="S9" s="106"/>
      <c r="T9" s="106"/>
      <c r="U9" s="98" t="s">
        <v>55</v>
      </c>
    </row>
    <row r="10" spans="1:21" ht="99.75" customHeight="1">
      <c r="A10" s="118"/>
      <c r="B10" s="107"/>
      <c r="C10" s="101"/>
      <c r="D10" s="99"/>
      <c r="E10" s="99"/>
      <c r="F10" s="21" t="s">
        <v>16</v>
      </c>
      <c r="G10" s="22" t="s">
        <v>9</v>
      </c>
      <c r="H10" s="22" t="s">
        <v>27</v>
      </c>
      <c r="I10" s="22" t="s">
        <v>11</v>
      </c>
      <c r="J10" s="22" t="s">
        <v>28</v>
      </c>
      <c r="K10" s="23" t="s">
        <v>5</v>
      </c>
      <c r="L10" s="22" t="s">
        <v>9</v>
      </c>
      <c r="M10" s="22" t="s">
        <v>10</v>
      </c>
      <c r="N10" s="22" t="s">
        <v>11</v>
      </c>
      <c r="O10" s="22" t="s">
        <v>12</v>
      </c>
      <c r="P10" s="23" t="s">
        <v>5</v>
      </c>
      <c r="Q10" s="22" t="s">
        <v>99</v>
      </c>
      <c r="R10" s="22" t="s">
        <v>10</v>
      </c>
      <c r="S10" s="22" t="s">
        <v>11</v>
      </c>
      <c r="T10" s="22" t="s">
        <v>12</v>
      </c>
      <c r="U10" s="98"/>
    </row>
    <row r="11" spans="1:21" s="4" customFormat="1" ht="26.25" customHeight="1">
      <c r="A11" s="24">
        <v>1</v>
      </c>
      <c r="B11" s="24">
        <v>2</v>
      </c>
      <c r="C11" s="24">
        <v>3</v>
      </c>
      <c r="D11" s="24"/>
      <c r="E11" s="24"/>
      <c r="F11" s="85"/>
      <c r="G11" s="25">
        <v>4</v>
      </c>
      <c r="H11" s="25">
        <v>5</v>
      </c>
      <c r="I11" s="25">
        <v>6</v>
      </c>
      <c r="J11" s="25">
        <v>7</v>
      </c>
      <c r="K11" s="25"/>
      <c r="L11" s="25">
        <v>8</v>
      </c>
      <c r="M11" s="25">
        <v>9</v>
      </c>
      <c r="N11" s="25">
        <v>10</v>
      </c>
      <c r="O11" s="25">
        <v>11</v>
      </c>
      <c r="P11" s="25"/>
      <c r="Q11" s="25">
        <v>12</v>
      </c>
      <c r="R11" s="25">
        <v>13</v>
      </c>
      <c r="S11" s="25">
        <v>14</v>
      </c>
      <c r="T11" s="25">
        <v>15</v>
      </c>
      <c r="U11" s="60">
        <v>16</v>
      </c>
    </row>
    <row r="12" spans="1:21" s="4" customFormat="1" ht="22.5" customHeight="1">
      <c r="A12" s="108" t="s">
        <v>72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66"/>
    </row>
    <row r="13" spans="1:21" s="4" customFormat="1" ht="102.75" customHeight="1">
      <c r="A13" s="50" t="s">
        <v>0</v>
      </c>
      <c r="B13" s="51" t="s">
        <v>29</v>
      </c>
      <c r="C13" s="49" t="s">
        <v>93</v>
      </c>
      <c r="D13" s="50" t="s">
        <v>17</v>
      </c>
      <c r="E13" s="50" t="s">
        <v>23</v>
      </c>
      <c r="F13" s="34">
        <f>H13</f>
        <v>336219.25696</v>
      </c>
      <c r="G13" s="34">
        <f>G14+G24</f>
        <v>566685.6</v>
      </c>
      <c r="H13" s="34">
        <f>H14+H24</f>
        <v>336219.25696</v>
      </c>
      <c r="I13" s="34">
        <f>I14+I24</f>
        <v>0</v>
      </c>
      <c r="J13" s="34">
        <f>J14+J24</f>
        <v>0</v>
      </c>
      <c r="K13" s="34">
        <f>M13</f>
        <v>233862.92962999997</v>
      </c>
      <c r="L13" s="34">
        <f aca="true" t="shared" si="0" ref="L13:T13">L14+L24</f>
        <v>566685.6</v>
      </c>
      <c r="M13" s="34">
        <f t="shared" si="0"/>
        <v>233862.92962999997</v>
      </c>
      <c r="N13" s="34">
        <f t="shared" si="0"/>
        <v>0</v>
      </c>
      <c r="O13" s="34">
        <f t="shared" si="0"/>
        <v>0</v>
      </c>
      <c r="P13" s="34">
        <f t="shared" si="0"/>
        <v>0</v>
      </c>
      <c r="Q13" s="34">
        <f t="shared" si="0"/>
        <v>9845</v>
      </c>
      <c r="R13" s="34">
        <f t="shared" si="0"/>
        <v>206862.66926999998</v>
      </c>
      <c r="S13" s="34">
        <f t="shared" si="0"/>
        <v>0</v>
      </c>
      <c r="T13" s="34">
        <f t="shared" si="0"/>
        <v>0</v>
      </c>
      <c r="U13" s="27" t="s">
        <v>181</v>
      </c>
    </row>
    <row r="14" spans="1:21" s="4" customFormat="1" ht="44.25" customHeight="1">
      <c r="A14" s="28" t="s">
        <v>1</v>
      </c>
      <c r="B14" s="41" t="s">
        <v>30</v>
      </c>
      <c r="C14" s="85" t="s">
        <v>94</v>
      </c>
      <c r="D14" s="85" t="s">
        <v>17</v>
      </c>
      <c r="E14" s="85" t="s">
        <v>19</v>
      </c>
      <c r="F14" s="29">
        <f>G14+H14</f>
        <v>827051.71145</v>
      </c>
      <c r="G14" s="21">
        <f aca="true" t="shared" si="1" ref="G14:Q14">G15+G16+G17+G18+G19+G20+G23+G21+G22</f>
        <v>566685.6</v>
      </c>
      <c r="H14" s="21">
        <f t="shared" si="1"/>
        <v>260366.11145</v>
      </c>
      <c r="I14" s="21">
        <f t="shared" si="1"/>
        <v>0</v>
      </c>
      <c r="J14" s="21">
        <f t="shared" si="1"/>
        <v>0</v>
      </c>
      <c r="K14" s="21" t="e">
        <f t="shared" si="1"/>
        <v>#REF!</v>
      </c>
      <c r="L14" s="21">
        <f t="shared" si="1"/>
        <v>566685.6</v>
      </c>
      <c r="M14" s="21">
        <f t="shared" si="1"/>
        <v>219631.03306999998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9845</v>
      </c>
      <c r="R14" s="21">
        <f>R15+R16+R17+R18+R19+R20+R23+R21+R22</f>
        <v>191053.5875</v>
      </c>
      <c r="S14" s="21">
        <f>S15+S16+S17+S18+S19+S20+S23+S21+S22</f>
        <v>0</v>
      </c>
      <c r="T14" s="21">
        <f>T15+T16+T17+T18+T19+T20+T23+T21+T22</f>
        <v>0</v>
      </c>
      <c r="U14" s="60" t="s">
        <v>180</v>
      </c>
    </row>
    <row r="15" spans="1:21" s="4" customFormat="1" ht="43.5" customHeight="1">
      <c r="A15" s="28" t="s">
        <v>31</v>
      </c>
      <c r="B15" s="39" t="s">
        <v>32</v>
      </c>
      <c r="C15" s="85" t="s">
        <v>94</v>
      </c>
      <c r="D15" s="85" t="s">
        <v>17</v>
      </c>
      <c r="E15" s="85" t="s">
        <v>20</v>
      </c>
      <c r="F15" s="29" t="e">
        <f>#REF!+#REF!</f>
        <v>#REF!</v>
      </c>
      <c r="G15" s="29"/>
      <c r="H15" s="30">
        <v>5196.3</v>
      </c>
      <c r="I15" s="43"/>
      <c r="J15" s="43"/>
      <c r="K15" s="29" t="e">
        <f>#REF!+#REF!</f>
        <v>#REF!</v>
      </c>
      <c r="L15" s="30"/>
      <c r="M15" s="30">
        <v>0</v>
      </c>
      <c r="N15" s="44"/>
      <c r="O15" s="44"/>
      <c r="P15" s="30"/>
      <c r="Q15" s="30"/>
      <c r="R15" s="30">
        <v>0</v>
      </c>
      <c r="S15" s="42"/>
      <c r="T15" s="42"/>
      <c r="U15" s="21" t="s">
        <v>56</v>
      </c>
    </row>
    <row r="16" spans="1:21" s="4" customFormat="1" ht="63" customHeight="1">
      <c r="A16" s="28" t="s">
        <v>139</v>
      </c>
      <c r="B16" s="31" t="s">
        <v>53</v>
      </c>
      <c r="C16" s="85" t="s">
        <v>94</v>
      </c>
      <c r="D16" s="85"/>
      <c r="E16" s="85"/>
      <c r="F16" s="29"/>
      <c r="G16" s="29">
        <v>200000</v>
      </c>
      <c r="H16" s="30">
        <v>2274.2</v>
      </c>
      <c r="I16" s="43"/>
      <c r="J16" s="43"/>
      <c r="K16" s="29"/>
      <c r="L16" s="30">
        <v>200000</v>
      </c>
      <c r="M16" s="30">
        <v>560.49031</v>
      </c>
      <c r="N16" s="44"/>
      <c r="O16" s="44"/>
      <c r="P16" s="30"/>
      <c r="Q16" s="30"/>
      <c r="R16" s="30">
        <v>560.49031</v>
      </c>
      <c r="S16" s="42"/>
      <c r="T16" s="42"/>
      <c r="U16" s="27" t="s">
        <v>159</v>
      </c>
    </row>
    <row r="17" spans="1:21" s="4" customFormat="1" ht="65.25" customHeight="1">
      <c r="A17" s="28" t="s">
        <v>110</v>
      </c>
      <c r="B17" s="31" t="s">
        <v>113</v>
      </c>
      <c r="C17" s="85" t="s">
        <v>94</v>
      </c>
      <c r="D17" s="85"/>
      <c r="E17" s="85"/>
      <c r="F17" s="29"/>
      <c r="G17" s="29">
        <v>251685.6</v>
      </c>
      <c r="H17" s="30">
        <v>211636.082</v>
      </c>
      <c r="I17" s="43"/>
      <c r="J17" s="43"/>
      <c r="K17" s="29"/>
      <c r="L17" s="30">
        <v>251685.6</v>
      </c>
      <c r="M17" s="30">
        <v>211636.082</v>
      </c>
      <c r="N17" s="44"/>
      <c r="O17" s="44"/>
      <c r="P17" s="30"/>
      <c r="Q17" s="30"/>
      <c r="R17" s="30">
        <v>106250.1</v>
      </c>
      <c r="S17" s="42"/>
      <c r="T17" s="42"/>
      <c r="U17" s="27" t="s">
        <v>159</v>
      </c>
    </row>
    <row r="18" spans="1:21" s="4" customFormat="1" ht="45" customHeight="1">
      <c r="A18" s="28" t="s">
        <v>111</v>
      </c>
      <c r="B18" s="31" t="s">
        <v>128</v>
      </c>
      <c r="C18" s="85" t="s">
        <v>94</v>
      </c>
      <c r="D18" s="85"/>
      <c r="E18" s="85"/>
      <c r="F18" s="29"/>
      <c r="G18" s="29"/>
      <c r="H18" s="30">
        <v>2941.16588</v>
      </c>
      <c r="I18" s="42"/>
      <c r="J18" s="42"/>
      <c r="K18" s="29"/>
      <c r="L18" s="30"/>
      <c r="M18" s="30">
        <v>2941.16588</v>
      </c>
      <c r="N18" s="42"/>
      <c r="O18" s="42"/>
      <c r="P18" s="30"/>
      <c r="Q18" s="30"/>
      <c r="R18" s="30">
        <v>2941.16588</v>
      </c>
      <c r="S18" s="42"/>
      <c r="T18" s="42"/>
      <c r="U18" s="27" t="s">
        <v>57</v>
      </c>
    </row>
    <row r="19" spans="1:21" s="4" customFormat="1" ht="60.75" customHeight="1">
      <c r="A19" s="28" t="s">
        <v>112</v>
      </c>
      <c r="B19" s="31" t="s">
        <v>127</v>
      </c>
      <c r="C19" s="85" t="s">
        <v>94</v>
      </c>
      <c r="D19" s="85"/>
      <c r="E19" s="85"/>
      <c r="F19" s="29"/>
      <c r="G19" s="29"/>
      <c r="H19" s="30">
        <v>21853</v>
      </c>
      <c r="I19" s="42"/>
      <c r="J19" s="42"/>
      <c r="K19" s="29"/>
      <c r="L19" s="30"/>
      <c r="M19" s="30">
        <v>580.63131</v>
      </c>
      <c r="N19" s="42"/>
      <c r="O19" s="42"/>
      <c r="P19" s="30"/>
      <c r="Q19" s="30"/>
      <c r="R19" s="30">
        <v>580.63131</v>
      </c>
      <c r="S19" s="42"/>
      <c r="T19" s="42"/>
      <c r="U19" s="27" t="s">
        <v>56</v>
      </c>
    </row>
    <row r="20" spans="1:21" s="4" customFormat="1" ht="45.75" customHeight="1">
      <c r="A20" s="28" t="s">
        <v>125</v>
      </c>
      <c r="B20" s="31" t="s">
        <v>129</v>
      </c>
      <c r="C20" s="85" t="s">
        <v>94</v>
      </c>
      <c r="D20" s="85"/>
      <c r="E20" s="85"/>
      <c r="F20" s="29"/>
      <c r="G20" s="29"/>
      <c r="H20" s="30">
        <v>234.66357</v>
      </c>
      <c r="I20" s="42"/>
      <c r="J20" s="42"/>
      <c r="K20" s="29"/>
      <c r="L20" s="30"/>
      <c r="M20" s="30">
        <v>234.66357</v>
      </c>
      <c r="N20" s="42"/>
      <c r="O20" s="42"/>
      <c r="P20" s="30"/>
      <c r="Q20" s="30"/>
      <c r="R20" s="30">
        <v>271.4</v>
      </c>
      <c r="S20" s="42"/>
      <c r="T20" s="42"/>
      <c r="U20" s="27" t="s">
        <v>57</v>
      </c>
    </row>
    <row r="21" spans="1:21" s="4" customFormat="1" ht="70.5" customHeight="1">
      <c r="A21" s="28" t="s">
        <v>126</v>
      </c>
      <c r="B21" s="88" t="s">
        <v>22</v>
      </c>
      <c r="C21" s="85" t="s">
        <v>94</v>
      </c>
      <c r="D21" s="85"/>
      <c r="E21" s="85"/>
      <c r="F21" s="29"/>
      <c r="G21" s="29">
        <v>115000</v>
      </c>
      <c r="H21" s="30">
        <v>0</v>
      </c>
      <c r="I21" s="42"/>
      <c r="J21" s="42"/>
      <c r="K21" s="29"/>
      <c r="L21" s="30">
        <v>115000</v>
      </c>
      <c r="M21" s="30">
        <v>0</v>
      </c>
      <c r="N21" s="42"/>
      <c r="O21" s="42"/>
      <c r="P21" s="30"/>
      <c r="Q21" s="30">
        <v>9845</v>
      </c>
      <c r="R21" s="30">
        <v>8323.1</v>
      </c>
      <c r="S21" s="42"/>
      <c r="T21" s="42"/>
      <c r="U21" s="21" t="s">
        <v>56</v>
      </c>
    </row>
    <row r="22" spans="1:21" s="4" customFormat="1" ht="70.5" customHeight="1">
      <c r="A22" s="28" t="s">
        <v>155</v>
      </c>
      <c r="B22" s="89" t="s">
        <v>108</v>
      </c>
      <c r="C22" s="93" t="s">
        <v>94</v>
      </c>
      <c r="D22" s="93"/>
      <c r="E22" s="93"/>
      <c r="F22" s="27"/>
      <c r="G22" s="65"/>
      <c r="H22" s="65">
        <v>0</v>
      </c>
      <c r="I22" s="65"/>
      <c r="J22" s="65"/>
      <c r="K22" s="65">
        <v>0</v>
      </c>
      <c r="L22" s="65"/>
      <c r="M22" s="65">
        <v>0</v>
      </c>
      <c r="N22" s="65"/>
      <c r="O22" s="65"/>
      <c r="P22" s="65">
        <v>0</v>
      </c>
      <c r="Q22" s="65"/>
      <c r="R22" s="30">
        <v>68448.7</v>
      </c>
      <c r="S22" s="65"/>
      <c r="T22" s="65"/>
      <c r="U22" s="27" t="s">
        <v>160</v>
      </c>
    </row>
    <row r="23" spans="1:21" s="4" customFormat="1" ht="37.5" customHeight="1">
      <c r="A23" s="28" t="s">
        <v>156</v>
      </c>
      <c r="B23" s="31" t="s">
        <v>33</v>
      </c>
      <c r="C23" s="85" t="s">
        <v>94</v>
      </c>
      <c r="D23" s="85" t="s">
        <v>17</v>
      </c>
      <c r="E23" s="85" t="s">
        <v>23</v>
      </c>
      <c r="F23" s="29">
        <f>G23+H23</f>
        <v>16230.7</v>
      </c>
      <c r="G23" s="29"/>
      <c r="H23" s="30">
        <v>16230.7</v>
      </c>
      <c r="I23" s="42"/>
      <c r="J23" s="42"/>
      <c r="K23" s="29">
        <f>L23+M23</f>
        <v>3678</v>
      </c>
      <c r="L23" s="30"/>
      <c r="M23" s="27">
        <v>3678</v>
      </c>
      <c r="N23" s="42"/>
      <c r="O23" s="42"/>
      <c r="P23" s="30"/>
      <c r="Q23" s="30"/>
      <c r="R23" s="27">
        <v>3678</v>
      </c>
      <c r="S23" s="42"/>
      <c r="T23" s="42"/>
      <c r="U23" s="21" t="s">
        <v>56</v>
      </c>
    </row>
    <row r="24" spans="1:21" s="4" customFormat="1" ht="48" customHeight="1">
      <c r="A24" s="28" t="s">
        <v>2</v>
      </c>
      <c r="B24" s="41" t="s">
        <v>34</v>
      </c>
      <c r="C24" s="85" t="s">
        <v>94</v>
      </c>
      <c r="D24" s="85" t="s">
        <v>19</v>
      </c>
      <c r="E24" s="85" t="s">
        <v>23</v>
      </c>
      <c r="F24" s="29">
        <f>G24+H24</f>
        <v>75853.14551</v>
      </c>
      <c r="G24" s="27">
        <f>G25+G27+G28+G26</f>
        <v>0</v>
      </c>
      <c r="H24" s="27">
        <f>H25+H27+H28+H26</f>
        <v>75853.14551</v>
      </c>
      <c r="I24" s="27">
        <f aca="true" t="shared" si="2" ref="I24:T24">I25+I27+I28+I26</f>
        <v>0</v>
      </c>
      <c r="J24" s="27">
        <f t="shared" si="2"/>
        <v>0</v>
      </c>
      <c r="K24" s="27">
        <f t="shared" si="2"/>
        <v>13733.75105</v>
      </c>
      <c r="L24" s="27">
        <f t="shared" si="2"/>
        <v>0</v>
      </c>
      <c r="M24" s="27">
        <f t="shared" si="2"/>
        <v>14231.896560000001</v>
      </c>
      <c r="N24" s="27">
        <f t="shared" si="2"/>
        <v>0</v>
      </c>
      <c r="O24" s="27">
        <f t="shared" si="2"/>
        <v>0</v>
      </c>
      <c r="P24" s="27">
        <f t="shared" si="2"/>
        <v>0</v>
      </c>
      <c r="Q24" s="27">
        <f t="shared" si="2"/>
        <v>0</v>
      </c>
      <c r="R24" s="27">
        <f t="shared" si="2"/>
        <v>15809.08177</v>
      </c>
      <c r="S24" s="27">
        <f t="shared" si="2"/>
        <v>0</v>
      </c>
      <c r="T24" s="27">
        <f t="shared" si="2"/>
        <v>0</v>
      </c>
      <c r="U24" s="40" t="s">
        <v>179</v>
      </c>
    </row>
    <row r="25" spans="1:21" s="4" customFormat="1" ht="36.75" customHeight="1">
      <c r="A25" s="28" t="s">
        <v>52</v>
      </c>
      <c r="B25" s="31" t="s">
        <v>130</v>
      </c>
      <c r="C25" s="85" t="s">
        <v>94</v>
      </c>
      <c r="D25" s="85"/>
      <c r="E25" s="85"/>
      <c r="F25" s="29">
        <f>G25+H25</f>
        <v>498.14551</v>
      </c>
      <c r="G25" s="29"/>
      <c r="H25" s="30">
        <v>498.14551</v>
      </c>
      <c r="I25" s="42"/>
      <c r="J25" s="42"/>
      <c r="K25" s="29"/>
      <c r="L25" s="30"/>
      <c r="M25" s="27">
        <v>498.14551</v>
      </c>
      <c r="N25" s="42"/>
      <c r="O25" s="42"/>
      <c r="P25" s="30"/>
      <c r="Q25" s="30"/>
      <c r="R25" s="27">
        <v>498.14551</v>
      </c>
      <c r="S25" s="42"/>
      <c r="T25" s="42"/>
      <c r="U25" s="27" t="s">
        <v>57</v>
      </c>
    </row>
    <row r="26" spans="1:21" s="4" customFormat="1" ht="53.25" customHeight="1">
      <c r="A26" s="28" t="s">
        <v>21</v>
      </c>
      <c r="B26" s="31" t="s">
        <v>157</v>
      </c>
      <c r="C26" s="93" t="s">
        <v>94</v>
      </c>
      <c r="D26" s="93"/>
      <c r="E26" s="93"/>
      <c r="F26" s="29"/>
      <c r="G26" s="29"/>
      <c r="H26" s="30">
        <v>4268.1</v>
      </c>
      <c r="I26" s="42"/>
      <c r="J26" s="42"/>
      <c r="K26" s="29"/>
      <c r="L26" s="30"/>
      <c r="M26" s="27">
        <v>0</v>
      </c>
      <c r="N26" s="42"/>
      <c r="O26" s="42"/>
      <c r="P26" s="30"/>
      <c r="Q26" s="30"/>
      <c r="R26" s="27">
        <v>0</v>
      </c>
      <c r="S26" s="42"/>
      <c r="T26" s="42"/>
      <c r="U26" s="27" t="s">
        <v>56</v>
      </c>
    </row>
    <row r="27" spans="1:21" s="4" customFormat="1" ht="50.25" customHeight="1">
      <c r="A27" s="28" t="s">
        <v>114</v>
      </c>
      <c r="B27" s="31" t="s">
        <v>131</v>
      </c>
      <c r="C27" s="85" t="s">
        <v>94</v>
      </c>
      <c r="D27" s="85"/>
      <c r="E27" s="85"/>
      <c r="F27" s="29">
        <f>G27+H27</f>
        <v>30000</v>
      </c>
      <c r="G27" s="29"/>
      <c r="H27" s="30">
        <v>30000</v>
      </c>
      <c r="I27" s="42"/>
      <c r="J27" s="42"/>
      <c r="K27" s="29"/>
      <c r="L27" s="30"/>
      <c r="M27" s="27">
        <v>0</v>
      </c>
      <c r="N27" s="42"/>
      <c r="O27" s="42"/>
      <c r="P27" s="30"/>
      <c r="Q27" s="30"/>
      <c r="R27" s="27">
        <v>0</v>
      </c>
      <c r="S27" s="42"/>
      <c r="T27" s="42"/>
      <c r="U27" s="27" t="s">
        <v>56</v>
      </c>
    </row>
    <row r="28" spans="1:21" s="4" customFormat="1" ht="39.75" customHeight="1">
      <c r="A28" s="28" t="s">
        <v>158</v>
      </c>
      <c r="B28" s="31" t="s">
        <v>35</v>
      </c>
      <c r="C28" s="85" t="s">
        <v>94</v>
      </c>
      <c r="D28" s="85" t="s">
        <v>17</v>
      </c>
      <c r="E28" s="85" t="s">
        <v>23</v>
      </c>
      <c r="F28" s="29">
        <f>G28+H28</f>
        <v>41086.9</v>
      </c>
      <c r="G28" s="29"/>
      <c r="H28" s="30">
        <v>41086.9</v>
      </c>
      <c r="I28" s="42"/>
      <c r="J28" s="42"/>
      <c r="K28" s="29">
        <f>L28+M28</f>
        <v>13733.75105</v>
      </c>
      <c r="L28" s="30"/>
      <c r="M28" s="27">
        <v>13733.75105</v>
      </c>
      <c r="N28" s="42"/>
      <c r="O28" s="42"/>
      <c r="P28" s="30"/>
      <c r="Q28" s="30"/>
      <c r="R28" s="27">
        <v>15310.93626</v>
      </c>
      <c r="S28" s="42"/>
      <c r="T28" s="42"/>
      <c r="U28" s="27" t="s">
        <v>56</v>
      </c>
    </row>
    <row r="29" spans="1:21" s="4" customFormat="1" ht="44.25" customHeight="1">
      <c r="A29" s="50" t="s">
        <v>4</v>
      </c>
      <c r="B29" s="46" t="s">
        <v>90</v>
      </c>
      <c r="C29" s="50" t="s">
        <v>95</v>
      </c>
      <c r="D29" s="50"/>
      <c r="E29" s="50"/>
      <c r="F29" s="34"/>
      <c r="G29" s="34">
        <f>G30+G31+G32+G33+G34+G35+G36+G37</f>
        <v>0</v>
      </c>
      <c r="H29" s="34">
        <f>H30+H31+H32+H33+H34+H35+H36+H37</f>
        <v>143217.15500000003</v>
      </c>
      <c r="I29" s="34">
        <f aca="true" t="shared" si="3" ref="I29:T29">I30+I31+I32+I33+I34+I35+I36+I37</f>
        <v>5973.317789999999</v>
      </c>
      <c r="J29" s="34">
        <f t="shared" si="3"/>
        <v>0</v>
      </c>
      <c r="K29" s="34">
        <f t="shared" si="3"/>
        <v>0</v>
      </c>
      <c r="L29" s="34">
        <f t="shared" si="3"/>
        <v>0</v>
      </c>
      <c r="M29" s="34">
        <f t="shared" si="3"/>
        <v>143217.15500000003</v>
      </c>
      <c r="N29" s="34">
        <f t="shared" si="3"/>
        <v>3804.0195400000002</v>
      </c>
      <c r="O29" s="34">
        <f t="shared" si="3"/>
        <v>0</v>
      </c>
      <c r="P29" s="34">
        <f t="shared" si="3"/>
        <v>0</v>
      </c>
      <c r="Q29" s="34">
        <f t="shared" si="3"/>
        <v>0</v>
      </c>
      <c r="R29" s="34">
        <f t="shared" si="3"/>
        <v>80516.12599</v>
      </c>
      <c r="S29" s="34">
        <f t="shared" si="3"/>
        <v>3804.0195400000002</v>
      </c>
      <c r="T29" s="34">
        <f t="shared" si="3"/>
        <v>0</v>
      </c>
      <c r="U29" s="27" t="s">
        <v>183</v>
      </c>
    </row>
    <row r="30" spans="1:21" s="4" customFormat="1" ht="36" customHeight="1">
      <c r="A30" s="85" t="s">
        <v>83</v>
      </c>
      <c r="B30" s="63" t="s">
        <v>109</v>
      </c>
      <c r="C30" s="85" t="s">
        <v>95</v>
      </c>
      <c r="D30" s="85"/>
      <c r="E30" s="85"/>
      <c r="F30" s="27"/>
      <c r="G30" s="27"/>
      <c r="H30" s="23">
        <v>40161.834</v>
      </c>
      <c r="I30" s="23">
        <v>1099.1</v>
      </c>
      <c r="J30" s="27"/>
      <c r="K30" s="27"/>
      <c r="L30" s="27"/>
      <c r="M30" s="23">
        <v>40161.834</v>
      </c>
      <c r="N30" s="23">
        <v>0</v>
      </c>
      <c r="O30" s="27"/>
      <c r="P30" s="55"/>
      <c r="Q30" s="27"/>
      <c r="R30" s="23">
        <v>0</v>
      </c>
      <c r="S30" s="23">
        <v>0</v>
      </c>
      <c r="T30" s="27"/>
      <c r="U30" s="27" t="s">
        <v>56</v>
      </c>
    </row>
    <row r="31" spans="1:21" s="4" customFormat="1" ht="36.75" customHeight="1">
      <c r="A31" s="85" t="s">
        <v>84</v>
      </c>
      <c r="B31" s="63" t="s">
        <v>135</v>
      </c>
      <c r="C31" s="85" t="s">
        <v>95</v>
      </c>
      <c r="D31" s="85"/>
      <c r="E31" s="85"/>
      <c r="F31" s="27"/>
      <c r="G31" s="27"/>
      <c r="H31" s="23">
        <v>281.781</v>
      </c>
      <c r="I31" s="27">
        <v>8.715</v>
      </c>
      <c r="J31" s="27"/>
      <c r="K31" s="27"/>
      <c r="L31" s="27"/>
      <c r="M31" s="23">
        <v>281.781</v>
      </c>
      <c r="N31" s="27">
        <v>8.715</v>
      </c>
      <c r="O31" s="27"/>
      <c r="P31" s="55"/>
      <c r="Q31" s="27"/>
      <c r="R31" s="27">
        <v>281.781</v>
      </c>
      <c r="S31" s="27">
        <v>8.715</v>
      </c>
      <c r="T31" s="27"/>
      <c r="U31" s="27" t="s">
        <v>57</v>
      </c>
    </row>
    <row r="32" spans="1:21" s="4" customFormat="1" ht="46.5" customHeight="1">
      <c r="A32" s="85" t="s">
        <v>85</v>
      </c>
      <c r="B32" s="63" t="s">
        <v>132</v>
      </c>
      <c r="C32" s="85" t="s">
        <v>95</v>
      </c>
      <c r="D32" s="85"/>
      <c r="E32" s="85"/>
      <c r="F32" s="27"/>
      <c r="G32" s="27"/>
      <c r="H32" s="27">
        <v>59188.74</v>
      </c>
      <c r="I32" s="27">
        <v>1530.11979</v>
      </c>
      <c r="J32" s="27"/>
      <c r="K32" s="27"/>
      <c r="L32" s="27"/>
      <c r="M32" s="27">
        <v>59188.74</v>
      </c>
      <c r="N32" s="27">
        <v>1196.15598</v>
      </c>
      <c r="O32" s="27"/>
      <c r="P32" s="27"/>
      <c r="Q32" s="27"/>
      <c r="R32" s="27">
        <v>46270.21799</v>
      </c>
      <c r="S32" s="27">
        <v>1196.15598</v>
      </c>
      <c r="T32" s="27"/>
      <c r="U32" s="27" t="s">
        <v>56</v>
      </c>
    </row>
    <row r="33" spans="1:21" s="4" customFormat="1" ht="61.5" customHeight="1">
      <c r="A33" s="85" t="s">
        <v>91</v>
      </c>
      <c r="B33" s="63" t="s">
        <v>133</v>
      </c>
      <c r="C33" s="85" t="s">
        <v>95</v>
      </c>
      <c r="D33" s="85"/>
      <c r="E33" s="85"/>
      <c r="F33" s="27"/>
      <c r="G33" s="27"/>
      <c r="H33" s="23">
        <v>0</v>
      </c>
      <c r="I33" s="27"/>
      <c r="J33" s="27"/>
      <c r="K33" s="27"/>
      <c r="L33" s="27"/>
      <c r="M33" s="23">
        <v>0</v>
      </c>
      <c r="N33" s="27">
        <v>0</v>
      </c>
      <c r="O33" s="27"/>
      <c r="P33" s="27"/>
      <c r="Q33" s="27"/>
      <c r="R33" s="27">
        <v>0</v>
      </c>
      <c r="S33" s="27">
        <v>0</v>
      </c>
      <c r="T33" s="27"/>
      <c r="U33" s="27" t="s">
        <v>56</v>
      </c>
    </row>
    <row r="34" spans="1:21" s="4" customFormat="1" ht="60.75" customHeight="1">
      <c r="A34" s="93" t="s">
        <v>161</v>
      </c>
      <c r="B34" s="94" t="s">
        <v>163</v>
      </c>
      <c r="C34" s="93" t="s">
        <v>95</v>
      </c>
      <c r="D34" s="93"/>
      <c r="E34" s="93"/>
      <c r="F34" s="27"/>
      <c r="G34" s="27"/>
      <c r="H34" s="23">
        <v>0</v>
      </c>
      <c r="I34" s="27"/>
      <c r="J34" s="27"/>
      <c r="K34" s="27"/>
      <c r="L34" s="27"/>
      <c r="M34" s="23">
        <v>0</v>
      </c>
      <c r="N34" s="27">
        <v>0</v>
      </c>
      <c r="O34" s="27"/>
      <c r="P34" s="27"/>
      <c r="Q34" s="27"/>
      <c r="R34" s="27">
        <v>0</v>
      </c>
      <c r="S34" s="27">
        <v>0</v>
      </c>
      <c r="T34" s="27"/>
      <c r="U34" s="27" t="s">
        <v>56</v>
      </c>
    </row>
    <row r="35" spans="1:21" s="4" customFormat="1" ht="57.75" customHeight="1">
      <c r="A35" s="93" t="s">
        <v>162</v>
      </c>
      <c r="B35" s="94" t="s">
        <v>164</v>
      </c>
      <c r="C35" s="93" t="s">
        <v>95</v>
      </c>
      <c r="D35" s="93"/>
      <c r="E35" s="93"/>
      <c r="F35" s="27"/>
      <c r="G35" s="27"/>
      <c r="H35" s="23">
        <v>0</v>
      </c>
      <c r="I35" s="27"/>
      <c r="J35" s="27"/>
      <c r="K35" s="27"/>
      <c r="L35" s="27"/>
      <c r="M35" s="23">
        <v>0</v>
      </c>
      <c r="N35" s="27">
        <v>0</v>
      </c>
      <c r="O35" s="27"/>
      <c r="P35" s="27"/>
      <c r="Q35" s="27"/>
      <c r="R35" s="27">
        <v>0</v>
      </c>
      <c r="S35" s="27">
        <v>0</v>
      </c>
      <c r="T35" s="27"/>
      <c r="U35" s="27" t="s">
        <v>56</v>
      </c>
    </row>
    <row r="36" spans="1:21" s="4" customFormat="1" ht="47.25" customHeight="1">
      <c r="A36" s="85" t="s">
        <v>92</v>
      </c>
      <c r="B36" s="64" t="s">
        <v>106</v>
      </c>
      <c r="C36" s="85" t="s">
        <v>95</v>
      </c>
      <c r="D36" s="85"/>
      <c r="E36" s="85"/>
      <c r="F36" s="27"/>
      <c r="G36" s="27"/>
      <c r="H36" s="23">
        <v>0</v>
      </c>
      <c r="I36" s="27"/>
      <c r="J36" s="27"/>
      <c r="K36" s="27"/>
      <c r="L36" s="27"/>
      <c r="M36" s="23">
        <v>0</v>
      </c>
      <c r="N36" s="27">
        <v>0</v>
      </c>
      <c r="O36" s="27"/>
      <c r="P36" s="27"/>
      <c r="Q36" s="27"/>
      <c r="R36" s="27">
        <v>0</v>
      </c>
      <c r="S36" s="27">
        <v>0</v>
      </c>
      <c r="T36" s="27"/>
      <c r="U36" s="27" t="s">
        <v>56</v>
      </c>
    </row>
    <row r="37" spans="1:21" s="4" customFormat="1" ht="63.75" customHeight="1">
      <c r="A37" s="85" t="s">
        <v>101</v>
      </c>
      <c r="B37" s="63" t="s">
        <v>134</v>
      </c>
      <c r="C37" s="85" t="s">
        <v>95</v>
      </c>
      <c r="D37" s="85"/>
      <c r="E37" s="85"/>
      <c r="F37" s="27"/>
      <c r="G37" s="27"/>
      <c r="H37" s="23">
        <v>43584.8</v>
      </c>
      <c r="I37" s="27">
        <v>3335.383</v>
      </c>
      <c r="J37" s="27"/>
      <c r="K37" s="27"/>
      <c r="L37" s="27"/>
      <c r="M37" s="23">
        <v>43584.8</v>
      </c>
      <c r="N37" s="27">
        <v>2599.14856</v>
      </c>
      <c r="O37" s="27"/>
      <c r="P37" s="27"/>
      <c r="Q37" s="27"/>
      <c r="R37" s="27">
        <v>33964.127</v>
      </c>
      <c r="S37" s="27">
        <v>2599.14856</v>
      </c>
      <c r="T37" s="27"/>
      <c r="U37" s="27" t="s">
        <v>56</v>
      </c>
    </row>
    <row r="38" spans="1:21" s="4" customFormat="1" ht="45" customHeight="1">
      <c r="A38" s="85" t="s">
        <v>166</v>
      </c>
      <c r="B38" s="90" t="s">
        <v>137</v>
      </c>
      <c r="C38" s="50" t="s">
        <v>94</v>
      </c>
      <c r="D38" s="85"/>
      <c r="E38" s="85"/>
      <c r="F38" s="27"/>
      <c r="G38" s="65">
        <f>G39</f>
        <v>0</v>
      </c>
      <c r="H38" s="65">
        <f>H39</f>
        <v>20000</v>
      </c>
      <c r="I38" s="65">
        <f aca="true" t="shared" si="4" ref="I38:T38">I39</f>
        <v>0</v>
      </c>
      <c r="J38" s="65">
        <f t="shared" si="4"/>
        <v>0</v>
      </c>
      <c r="K38" s="65">
        <f t="shared" si="4"/>
        <v>0</v>
      </c>
      <c r="L38" s="65">
        <f t="shared" si="4"/>
        <v>0</v>
      </c>
      <c r="M38" s="65">
        <f t="shared" si="4"/>
        <v>17000</v>
      </c>
      <c r="N38" s="65">
        <f t="shared" si="4"/>
        <v>0</v>
      </c>
      <c r="O38" s="65">
        <f t="shared" si="4"/>
        <v>0</v>
      </c>
      <c r="P38" s="65">
        <f t="shared" si="4"/>
        <v>0</v>
      </c>
      <c r="Q38" s="65">
        <f t="shared" si="4"/>
        <v>0</v>
      </c>
      <c r="R38" s="65">
        <f t="shared" si="4"/>
        <v>17000</v>
      </c>
      <c r="S38" s="65">
        <f t="shared" si="4"/>
        <v>0</v>
      </c>
      <c r="T38" s="65">
        <f t="shared" si="4"/>
        <v>0</v>
      </c>
      <c r="U38" s="27" t="s">
        <v>182</v>
      </c>
    </row>
    <row r="39" spans="1:21" s="4" customFormat="1" ht="57" customHeight="1">
      <c r="A39" s="85" t="s">
        <v>64</v>
      </c>
      <c r="B39" s="84" t="s">
        <v>136</v>
      </c>
      <c r="C39" s="85" t="s">
        <v>94</v>
      </c>
      <c r="D39" s="85"/>
      <c r="E39" s="85"/>
      <c r="F39" s="27"/>
      <c r="G39" s="27"/>
      <c r="H39" s="57">
        <v>20000</v>
      </c>
      <c r="I39" s="27"/>
      <c r="J39" s="27"/>
      <c r="K39" s="27"/>
      <c r="L39" s="27"/>
      <c r="M39" s="27">
        <v>17000</v>
      </c>
      <c r="N39" s="27"/>
      <c r="O39" s="27"/>
      <c r="P39" s="27"/>
      <c r="Q39" s="27"/>
      <c r="R39" s="27">
        <v>17000</v>
      </c>
      <c r="S39" s="27"/>
      <c r="T39" s="27"/>
      <c r="U39" s="27" t="s">
        <v>167</v>
      </c>
    </row>
    <row r="40" spans="1:21" s="4" customFormat="1" ht="57" customHeight="1">
      <c r="A40" s="50" t="s">
        <v>67</v>
      </c>
      <c r="B40" s="90" t="s">
        <v>140</v>
      </c>
      <c r="C40" s="50" t="s">
        <v>94</v>
      </c>
      <c r="D40" s="50"/>
      <c r="E40" s="50"/>
      <c r="F40" s="34"/>
      <c r="G40" s="65">
        <f aca="true" t="shared" si="5" ref="G40:T40">G41</f>
        <v>0</v>
      </c>
      <c r="H40" s="65">
        <f t="shared" si="5"/>
        <v>791342.3341600001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34">
        <f t="shared" si="5"/>
        <v>474160.98339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5">
        <f t="shared" si="5"/>
        <v>0</v>
      </c>
      <c r="R40" s="34">
        <f t="shared" si="5"/>
        <v>251934.47199999998</v>
      </c>
      <c r="S40" s="65">
        <f t="shared" si="5"/>
        <v>0</v>
      </c>
      <c r="T40" s="65">
        <f t="shared" si="5"/>
        <v>0</v>
      </c>
      <c r="U40" s="27" t="s">
        <v>184</v>
      </c>
    </row>
    <row r="41" spans="1:21" s="4" customFormat="1" ht="39.75" customHeight="1">
      <c r="A41" s="85" t="s">
        <v>70</v>
      </c>
      <c r="B41" s="41" t="s">
        <v>30</v>
      </c>
      <c r="C41" s="85" t="s">
        <v>94</v>
      </c>
      <c r="D41" s="85"/>
      <c r="E41" s="85"/>
      <c r="F41" s="27"/>
      <c r="G41" s="27"/>
      <c r="H41" s="57">
        <f>H42+H43+H44</f>
        <v>791342.3341600001</v>
      </c>
      <c r="I41" s="27"/>
      <c r="J41" s="57"/>
      <c r="K41" s="27"/>
      <c r="L41" s="27"/>
      <c r="M41" s="27">
        <f>M42+M43+M44</f>
        <v>474160.98339</v>
      </c>
      <c r="N41" s="27"/>
      <c r="O41" s="27"/>
      <c r="P41" s="27"/>
      <c r="Q41" s="27"/>
      <c r="R41" s="27">
        <f>R42+R43+R44</f>
        <v>251934.47199999998</v>
      </c>
      <c r="S41" s="27"/>
      <c r="T41" s="27"/>
      <c r="U41" s="27" t="s">
        <v>184</v>
      </c>
    </row>
    <row r="42" spans="1:21" s="4" customFormat="1" ht="66" customHeight="1">
      <c r="A42" s="87" t="s">
        <v>168</v>
      </c>
      <c r="B42" s="88" t="s">
        <v>22</v>
      </c>
      <c r="C42" s="85" t="s">
        <v>94</v>
      </c>
      <c r="D42" s="85" t="s">
        <v>19</v>
      </c>
      <c r="E42" s="85" t="s">
        <v>20</v>
      </c>
      <c r="F42" s="30">
        <f>G42+H42</f>
        <v>222087.96899</v>
      </c>
      <c r="G42" s="30"/>
      <c r="H42" s="30">
        <v>222087.96899</v>
      </c>
      <c r="I42" s="42"/>
      <c r="J42" s="42"/>
      <c r="K42" s="30">
        <f>L42+M42</f>
        <v>218649.42501</v>
      </c>
      <c r="L42" s="30"/>
      <c r="M42" s="30">
        <v>218649.42501</v>
      </c>
      <c r="N42" s="42"/>
      <c r="O42" s="42"/>
      <c r="P42" s="30"/>
      <c r="Q42" s="30"/>
      <c r="R42" s="30">
        <v>182870.90659</v>
      </c>
      <c r="S42" s="42"/>
      <c r="T42" s="42"/>
      <c r="U42" s="27" t="s">
        <v>56</v>
      </c>
    </row>
    <row r="43" spans="1:21" s="4" customFormat="1" ht="57" customHeight="1">
      <c r="A43" s="87" t="s">
        <v>169</v>
      </c>
      <c r="B43" s="89" t="s">
        <v>107</v>
      </c>
      <c r="C43" s="85" t="s">
        <v>94</v>
      </c>
      <c r="D43" s="85"/>
      <c r="E43" s="85"/>
      <c r="F43" s="27"/>
      <c r="G43" s="27"/>
      <c r="H43" s="57">
        <v>117956.6185</v>
      </c>
      <c r="I43" s="27"/>
      <c r="J43" s="27"/>
      <c r="K43" s="27"/>
      <c r="L43" s="27"/>
      <c r="M43" s="27">
        <v>7021.93</v>
      </c>
      <c r="N43" s="27"/>
      <c r="O43" s="27"/>
      <c r="P43" s="27"/>
      <c r="Q43" s="27"/>
      <c r="R43" s="27">
        <v>7001.52094</v>
      </c>
      <c r="S43" s="27"/>
      <c r="T43" s="27"/>
      <c r="U43" s="27" t="s">
        <v>56</v>
      </c>
    </row>
    <row r="44" spans="1:21" s="4" customFormat="1" ht="80.25" customHeight="1">
      <c r="A44" s="87" t="s">
        <v>170</v>
      </c>
      <c r="B44" s="89" t="s">
        <v>108</v>
      </c>
      <c r="C44" s="85" t="s">
        <v>94</v>
      </c>
      <c r="D44" s="85"/>
      <c r="E44" s="85"/>
      <c r="F44" s="27"/>
      <c r="G44" s="27"/>
      <c r="H44" s="57">
        <v>451297.74667</v>
      </c>
      <c r="I44" s="27"/>
      <c r="J44" s="27"/>
      <c r="K44" s="27"/>
      <c r="L44" s="27"/>
      <c r="M44" s="27">
        <v>248489.62838</v>
      </c>
      <c r="N44" s="27"/>
      <c r="O44" s="27"/>
      <c r="P44" s="27"/>
      <c r="Q44" s="27"/>
      <c r="R44" s="27">
        <v>62062.04447</v>
      </c>
      <c r="S44" s="27"/>
      <c r="T44" s="27"/>
      <c r="U44" s="27" t="s">
        <v>56</v>
      </c>
    </row>
    <row r="45" spans="1:24" s="4" customFormat="1" ht="51" customHeight="1">
      <c r="A45" s="97" t="s">
        <v>15</v>
      </c>
      <c r="B45" s="97"/>
      <c r="C45" s="97"/>
      <c r="D45" s="26">
        <v>2014</v>
      </c>
      <c r="E45" s="85" t="s">
        <v>20</v>
      </c>
      <c r="F45" s="33" t="e">
        <f>F13+#REF!+#REF!+#REF!</f>
        <v>#REF!</v>
      </c>
      <c r="G45" s="34">
        <f>G29+G13+G38+G40</f>
        <v>566685.6</v>
      </c>
      <c r="H45" s="34">
        <f>H29+H13+H38+H40-0.1</f>
        <v>1290778.6461200002</v>
      </c>
      <c r="I45" s="34">
        <f aca="true" t="shared" si="6" ref="I45:T45">I29+I13+I38+I40</f>
        <v>5973.317789999999</v>
      </c>
      <c r="J45" s="34">
        <f t="shared" si="6"/>
        <v>0</v>
      </c>
      <c r="K45" s="34">
        <f t="shared" si="6"/>
        <v>233862.92962999997</v>
      </c>
      <c r="L45" s="34">
        <f t="shared" si="6"/>
        <v>566685.6</v>
      </c>
      <c r="M45" s="34">
        <f>M29+M13+M38+M40-0.1</f>
        <v>868240.96802</v>
      </c>
      <c r="N45" s="34">
        <f t="shared" si="6"/>
        <v>3804.0195400000002</v>
      </c>
      <c r="O45" s="34">
        <f t="shared" si="6"/>
        <v>0</v>
      </c>
      <c r="P45" s="34">
        <f t="shared" si="6"/>
        <v>0</v>
      </c>
      <c r="Q45" s="34">
        <f t="shared" si="6"/>
        <v>9845</v>
      </c>
      <c r="R45" s="34">
        <f t="shared" si="6"/>
        <v>556313.26726</v>
      </c>
      <c r="S45" s="34">
        <f t="shared" si="6"/>
        <v>3804.0195400000002</v>
      </c>
      <c r="T45" s="34">
        <f t="shared" si="6"/>
        <v>0</v>
      </c>
      <c r="U45" s="34" t="s">
        <v>185</v>
      </c>
      <c r="V45" s="58"/>
      <c r="W45" s="58"/>
      <c r="X45" s="58"/>
    </row>
    <row r="46" spans="1:24" s="4" customFormat="1" ht="28.5" customHeight="1">
      <c r="A46" s="95" t="s">
        <v>73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67"/>
      <c r="V46" s="58"/>
      <c r="W46" s="58"/>
      <c r="X46" s="58"/>
    </row>
    <row r="47" spans="1:24" s="8" customFormat="1" ht="50.25" customHeight="1">
      <c r="A47" s="50" t="s">
        <v>0</v>
      </c>
      <c r="B47" s="51" t="s">
        <v>36</v>
      </c>
      <c r="C47" s="49" t="s">
        <v>94</v>
      </c>
      <c r="D47" s="50" t="s">
        <v>17</v>
      </c>
      <c r="E47" s="50" t="s">
        <v>23</v>
      </c>
      <c r="F47" s="33">
        <f>G47+H47+I47+J47</f>
        <v>5661918.44754</v>
      </c>
      <c r="G47" s="34">
        <f aca="true" t="shared" si="7" ref="G47:T47">SUM(G48:G50)</f>
        <v>270000</v>
      </c>
      <c r="H47" s="34">
        <f t="shared" si="7"/>
        <v>5391918.44754</v>
      </c>
      <c r="I47" s="34">
        <f t="shared" si="7"/>
        <v>0</v>
      </c>
      <c r="J47" s="34">
        <f t="shared" si="7"/>
        <v>0</v>
      </c>
      <c r="K47" s="34">
        <f t="shared" si="7"/>
        <v>5498155.80647</v>
      </c>
      <c r="L47" s="34">
        <f t="shared" si="7"/>
        <v>270000</v>
      </c>
      <c r="M47" s="34">
        <f t="shared" si="7"/>
        <v>5228155.80647</v>
      </c>
      <c r="N47" s="34">
        <f t="shared" si="7"/>
        <v>0</v>
      </c>
      <c r="O47" s="34">
        <f t="shared" si="7"/>
        <v>0</v>
      </c>
      <c r="P47" s="34">
        <f t="shared" si="7"/>
        <v>0</v>
      </c>
      <c r="Q47" s="34">
        <f t="shared" si="7"/>
        <v>278279.40677</v>
      </c>
      <c r="R47" s="34">
        <f t="shared" si="7"/>
        <v>5176326.97781</v>
      </c>
      <c r="S47" s="34">
        <f t="shared" si="7"/>
        <v>0</v>
      </c>
      <c r="T47" s="34">
        <f t="shared" si="7"/>
        <v>0</v>
      </c>
      <c r="U47" s="27" t="s">
        <v>187</v>
      </c>
      <c r="V47" s="59"/>
      <c r="W47" s="59"/>
      <c r="X47" s="59"/>
    </row>
    <row r="48" spans="1:24" s="4" customFormat="1" ht="36" customHeight="1">
      <c r="A48" s="85" t="s">
        <v>1</v>
      </c>
      <c r="B48" s="32" t="s">
        <v>38</v>
      </c>
      <c r="C48" s="85" t="s">
        <v>94</v>
      </c>
      <c r="D48" s="85" t="s">
        <v>17</v>
      </c>
      <c r="E48" s="85" t="s">
        <v>23</v>
      </c>
      <c r="F48" s="23">
        <f>G48+H48+I48+J48</f>
        <v>4372092.34662</v>
      </c>
      <c r="G48" s="23"/>
      <c r="H48" s="27">
        <v>4372092.34662</v>
      </c>
      <c r="I48" s="23"/>
      <c r="J48" s="23"/>
      <c r="K48" s="23">
        <f>L48+M48+N48+O48</f>
        <v>4364184.08464</v>
      </c>
      <c r="L48" s="27"/>
      <c r="M48" s="27">
        <v>4364184.08464</v>
      </c>
      <c r="N48" s="27"/>
      <c r="O48" s="27"/>
      <c r="P48" s="27"/>
      <c r="Q48" s="27"/>
      <c r="R48" s="27">
        <v>4364619.75834</v>
      </c>
      <c r="S48" s="27"/>
      <c r="T48" s="27"/>
      <c r="U48" s="27" t="s">
        <v>57</v>
      </c>
      <c r="V48" s="58"/>
      <c r="W48" s="58"/>
      <c r="X48" s="58"/>
    </row>
    <row r="49" spans="1:21" s="4" customFormat="1" ht="36.75" customHeight="1">
      <c r="A49" s="85" t="s">
        <v>2</v>
      </c>
      <c r="B49" s="32" t="s">
        <v>103</v>
      </c>
      <c r="C49" s="85" t="s">
        <v>94</v>
      </c>
      <c r="D49" s="85" t="s">
        <v>17</v>
      </c>
      <c r="E49" s="85" t="s">
        <v>23</v>
      </c>
      <c r="F49" s="23">
        <f>G49+H49+I49+J49</f>
        <v>472054.98285</v>
      </c>
      <c r="G49" s="27"/>
      <c r="H49" s="27">
        <v>472054.98285</v>
      </c>
      <c r="I49" s="23"/>
      <c r="J49" s="23"/>
      <c r="K49" s="23">
        <f>L49+M49+N49+O49</f>
        <v>409588.82025</v>
      </c>
      <c r="L49" s="27"/>
      <c r="M49" s="27">
        <v>409588.82025</v>
      </c>
      <c r="N49" s="27"/>
      <c r="O49" s="27"/>
      <c r="P49" s="55"/>
      <c r="Q49" s="27">
        <v>8279.40677</v>
      </c>
      <c r="R49" s="27">
        <v>357424.15718</v>
      </c>
      <c r="S49" s="27"/>
      <c r="T49" s="27"/>
      <c r="U49" s="27" t="s">
        <v>186</v>
      </c>
    </row>
    <row r="50" spans="1:21" s="4" customFormat="1" ht="38.25" customHeight="1">
      <c r="A50" s="85" t="s">
        <v>3</v>
      </c>
      <c r="B50" s="32" t="s">
        <v>39</v>
      </c>
      <c r="C50" s="85" t="s">
        <v>94</v>
      </c>
      <c r="D50" s="85" t="s">
        <v>17</v>
      </c>
      <c r="E50" s="85" t="s">
        <v>23</v>
      </c>
      <c r="F50" s="23">
        <f>G50+H50+I50+J50</f>
        <v>817771.11807</v>
      </c>
      <c r="G50" s="23">
        <v>270000</v>
      </c>
      <c r="H50" s="27">
        <v>547771.11807</v>
      </c>
      <c r="I50" s="23"/>
      <c r="J50" s="23"/>
      <c r="K50" s="23">
        <f>L50+M50+N50+O50</f>
        <v>724382.9015800001</v>
      </c>
      <c r="L50" s="27">
        <v>270000</v>
      </c>
      <c r="M50" s="27">
        <v>454382.90158</v>
      </c>
      <c r="N50" s="27"/>
      <c r="O50" s="27"/>
      <c r="P50" s="27"/>
      <c r="Q50" s="27">
        <v>270000</v>
      </c>
      <c r="R50" s="27">
        <v>454283.06229</v>
      </c>
      <c r="S50" s="27"/>
      <c r="T50" s="27"/>
      <c r="U50" s="27" t="s">
        <v>57</v>
      </c>
    </row>
    <row r="51" spans="1:21" ht="39.75" customHeight="1">
      <c r="A51" s="50" t="s">
        <v>115</v>
      </c>
      <c r="B51" s="45" t="s">
        <v>140</v>
      </c>
      <c r="C51" s="50" t="s">
        <v>94</v>
      </c>
      <c r="D51" s="50"/>
      <c r="E51" s="50"/>
      <c r="F51" s="34"/>
      <c r="G51" s="33">
        <f aca="true" t="shared" si="8" ref="G51:S51">G52+G53</f>
        <v>296317.4</v>
      </c>
      <c r="H51" s="33">
        <f t="shared" si="8"/>
        <v>1005383.55805</v>
      </c>
      <c r="I51" s="33">
        <f t="shared" si="8"/>
        <v>0</v>
      </c>
      <c r="J51" s="33">
        <f t="shared" si="8"/>
        <v>0</v>
      </c>
      <c r="K51" s="33">
        <f t="shared" si="8"/>
        <v>0</v>
      </c>
      <c r="L51" s="33">
        <f t="shared" si="8"/>
        <v>296317.4</v>
      </c>
      <c r="M51" s="33">
        <f t="shared" si="8"/>
        <v>1005383.55805</v>
      </c>
      <c r="N51" s="33">
        <f t="shared" si="8"/>
        <v>0</v>
      </c>
      <c r="O51" s="33">
        <f t="shared" si="8"/>
        <v>0</v>
      </c>
      <c r="P51" s="33">
        <f t="shared" si="8"/>
        <v>0</v>
      </c>
      <c r="Q51" s="33">
        <f t="shared" si="8"/>
        <v>296317.4</v>
      </c>
      <c r="R51" s="33">
        <f t="shared" si="8"/>
        <v>1005383.55805</v>
      </c>
      <c r="S51" s="33">
        <f t="shared" si="8"/>
        <v>0</v>
      </c>
      <c r="T51" s="33">
        <f>T52+T53</f>
        <v>0</v>
      </c>
      <c r="U51" s="27" t="s">
        <v>182</v>
      </c>
    </row>
    <row r="52" spans="1:21" ht="43.5" customHeight="1">
      <c r="A52" s="85" t="s">
        <v>83</v>
      </c>
      <c r="B52" s="32" t="s">
        <v>116</v>
      </c>
      <c r="C52" s="85" t="s">
        <v>94</v>
      </c>
      <c r="D52" s="85"/>
      <c r="E52" s="85"/>
      <c r="F52" s="21"/>
      <c r="G52" s="23">
        <v>296317.4</v>
      </c>
      <c r="H52" s="27"/>
      <c r="I52" s="21"/>
      <c r="J52" s="23"/>
      <c r="K52" s="23"/>
      <c r="L52" s="23">
        <v>296317.4</v>
      </c>
      <c r="M52" s="27"/>
      <c r="N52" s="27"/>
      <c r="O52" s="27"/>
      <c r="P52" s="27"/>
      <c r="Q52" s="23">
        <v>296317.4</v>
      </c>
      <c r="R52" s="27"/>
      <c r="S52" s="27"/>
      <c r="T52" s="27"/>
      <c r="U52" s="27" t="s">
        <v>57</v>
      </c>
    </row>
    <row r="53" spans="1:21" ht="43.5" customHeight="1">
      <c r="A53" s="85" t="s">
        <v>84</v>
      </c>
      <c r="B53" s="32" t="s">
        <v>39</v>
      </c>
      <c r="C53" s="85" t="s">
        <v>94</v>
      </c>
      <c r="D53" s="85"/>
      <c r="E53" s="85"/>
      <c r="F53" s="21"/>
      <c r="G53" s="23"/>
      <c r="H53" s="27">
        <v>1005383.55805</v>
      </c>
      <c r="I53" s="21"/>
      <c r="J53" s="23"/>
      <c r="K53" s="23"/>
      <c r="L53" s="27"/>
      <c r="M53" s="27">
        <v>1005383.55805</v>
      </c>
      <c r="N53" s="27"/>
      <c r="O53" s="27"/>
      <c r="P53" s="27"/>
      <c r="Q53" s="27"/>
      <c r="R53" s="27">
        <v>1005383.55805</v>
      </c>
      <c r="S53" s="27"/>
      <c r="T53" s="27"/>
      <c r="U53" s="27" t="s">
        <v>57</v>
      </c>
    </row>
    <row r="54" spans="1:21" s="1" customFormat="1" ht="62.25" customHeight="1">
      <c r="A54" s="50" t="s">
        <v>105</v>
      </c>
      <c r="B54" s="51" t="s">
        <v>124</v>
      </c>
      <c r="C54" s="49" t="s">
        <v>95</v>
      </c>
      <c r="D54" s="50" t="s">
        <v>17</v>
      </c>
      <c r="E54" s="50" t="s">
        <v>23</v>
      </c>
      <c r="F54" s="52">
        <f>G54+H54+I54+J54</f>
        <v>1111736.4930099999</v>
      </c>
      <c r="G54" s="34">
        <f>SUM(G55:G56)</f>
        <v>0</v>
      </c>
      <c r="H54" s="34">
        <f>SUM(H55:H56)</f>
        <v>935689.428</v>
      </c>
      <c r="I54" s="34">
        <f>SUM(I55:I56)</f>
        <v>176047.06501</v>
      </c>
      <c r="J54" s="34">
        <f aca="true" t="shared" si="9" ref="J54:T54">SUM(J55:J56)</f>
        <v>0</v>
      </c>
      <c r="K54" s="34">
        <f t="shared" si="9"/>
        <v>0</v>
      </c>
      <c r="L54" s="34">
        <f t="shared" si="9"/>
        <v>0</v>
      </c>
      <c r="M54" s="34">
        <f t="shared" si="9"/>
        <v>910979.60527</v>
      </c>
      <c r="N54" s="34">
        <f t="shared" si="9"/>
        <v>169800.83083</v>
      </c>
      <c r="O54" s="34">
        <f t="shared" si="9"/>
        <v>0</v>
      </c>
      <c r="P54" s="56">
        <f t="shared" si="9"/>
        <v>0</v>
      </c>
      <c r="Q54" s="34">
        <f t="shared" si="9"/>
        <v>0</v>
      </c>
      <c r="R54" s="34">
        <f t="shared" si="9"/>
        <v>910979.60527</v>
      </c>
      <c r="S54" s="34">
        <f t="shared" si="9"/>
        <v>169800.83083</v>
      </c>
      <c r="T54" s="34">
        <f t="shared" si="9"/>
        <v>0</v>
      </c>
      <c r="U54" s="27" t="s">
        <v>60</v>
      </c>
    </row>
    <row r="55" spans="1:21" s="1" customFormat="1" ht="36.75" customHeight="1">
      <c r="A55" s="85" t="s">
        <v>24</v>
      </c>
      <c r="B55" s="32" t="s">
        <v>89</v>
      </c>
      <c r="C55" s="85" t="s">
        <v>95</v>
      </c>
      <c r="D55" s="85" t="s">
        <v>17</v>
      </c>
      <c r="E55" s="85" t="s">
        <v>19</v>
      </c>
      <c r="F55" s="35">
        <f>G55+H55+I55+J55</f>
        <v>310563.66501</v>
      </c>
      <c r="G55" s="35"/>
      <c r="H55" s="27">
        <v>230000</v>
      </c>
      <c r="I55" s="27">
        <v>80563.66501</v>
      </c>
      <c r="J55" s="27"/>
      <c r="K55" s="27"/>
      <c r="L55" s="27"/>
      <c r="M55" s="27">
        <v>219066.80106</v>
      </c>
      <c r="N55" s="27">
        <v>80103.36261</v>
      </c>
      <c r="O55" s="27"/>
      <c r="P55" s="27"/>
      <c r="Q55" s="27"/>
      <c r="R55" s="27">
        <v>219066.80106</v>
      </c>
      <c r="S55" s="27">
        <v>80103.36261</v>
      </c>
      <c r="T55" s="30"/>
      <c r="U55" s="27" t="s">
        <v>57</v>
      </c>
    </row>
    <row r="56" spans="1:21" s="4" customFormat="1" ht="45.75" customHeight="1">
      <c r="A56" s="85" t="s">
        <v>25</v>
      </c>
      <c r="B56" s="32" t="s">
        <v>26</v>
      </c>
      <c r="C56" s="85" t="s">
        <v>95</v>
      </c>
      <c r="D56" s="85" t="s">
        <v>17</v>
      </c>
      <c r="E56" s="85" t="s">
        <v>23</v>
      </c>
      <c r="F56" s="23">
        <f>G56+H56+I56+J56</f>
        <v>801172.828</v>
      </c>
      <c r="G56" s="23"/>
      <c r="H56" s="27">
        <v>705689.428</v>
      </c>
      <c r="I56" s="27">
        <v>95483.4</v>
      </c>
      <c r="J56" s="23"/>
      <c r="K56" s="23"/>
      <c r="L56" s="27"/>
      <c r="M56" s="27">
        <v>691912.80421</v>
      </c>
      <c r="N56" s="27">
        <v>89697.46822</v>
      </c>
      <c r="O56" s="27"/>
      <c r="P56" s="27"/>
      <c r="Q56" s="27"/>
      <c r="R56" s="27">
        <v>691912.80421</v>
      </c>
      <c r="S56" s="27">
        <v>89697.46822</v>
      </c>
      <c r="T56" s="27"/>
      <c r="U56" s="27" t="s">
        <v>57</v>
      </c>
    </row>
    <row r="57" spans="1:21" s="4" customFormat="1" ht="69" customHeight="1">
      <c r="A57" s="50" t="s">
        <v>117</v>
      </c>
      <c r="B57" s="51" t="s">
        <v>40</v>
      </c>
      <c r="C57" s="50" t="s">
        <v>94</v>
      </c>
      <c r="D57" s="42">
        <v>2014</v>
      </c>
      <c r="E57" s="50" t="s">
        <v>20</v>
      </c>
      <c r="F57" s="34">
        <f>SUM(F58:F61)</f>
        <v>311984</v>
      </c>
      <c r="G57" s="34">
        <f>SUM(G58:G61)</f>
        <v>0</v>
      </c>
      <c r="H57" s="34">
        <f>SUM(H58:H61)</f>
        <v>920892.9369999999</v>
      </c>
      <c r="I57" s="34">
        <f aca="true" t="shared" si="10" ref="I57:T57">SUM(I58:I61)</f>
        <v>0</v>
      </c>
      <c r="J57" s="34">
        <f t="shared" si="10"/>
        <v>0</v>
      </c>
      <c r="K57" s="34">
        <f t="shared" si="10"/>
        <v>0</v>
      </c>
      <c r="L57" s="34">
        <f t="shared" si="10"/>
        <v>0</v>
      </c>
      <c r="M57" s="34">
        <f t="shared" si="10"/>
        <v>901431.7623099999</v>
      </c>
      <c r="N57" s="34">
        <f t="shared" si="10"/>
        <v>0</v>
      </c>
      <c r="O57" s="34">
        <f t="shared" si="10"/>
        <v>0</v>
      </c>
      <c r="P57" s="34">
        <f t="shared" si="10"/>
        <v>0</v>
      </c>
      <c r="Q57" s="34">
        <f t="shared" si="10"/>
        <v>0</v>
      </c>
      <c r="R57" s="34">
        <f t="shared" si="10"/>
        <v>999440.8004599998</v>
      </c>
      <c r="S57" s="34">
        <f t="shared" si="10"/>
        <v>0</v>
      </c>
      <c r="T57" s="34">
        <f t="shared" si="10"/>
        <v>0</v>
      </c>
      <c r="U57" s="27" t="s">
        <v>59</v>
      </c>
    </row>
    <row r="58" spans="1:21" s="5" customFormat="1" ht="35.25" customHeight="1">
      <c r="A58" s="85" t="s">
        <v>118</v>
      </c>
      <c r="B58" s="32" t="s">
        <v>41</v>
      </c>
      <c r="C58" s="85" t="s">
        <v>94</v>
      </c>
      <c r="D58" s="45"/>
      <c r="E58" s="45"/>
      <c r="F58" s="21">
        <v>109489.2</v>
      </c>
      <c r="G58" s="45"/>
      <c r="H58" s="27">
        <v>533128.93213</v>
      </c>
      <c r="I58" s="45"/>
      <c r="J58" s="45"/>
      <c r="K58" s="21"/>
      <c r="L58" s="46"/>
      <c r="M58" s="27">
        <v>528556.74132</v>
      </c>
      <c r="N58" s="46"/>
      <c r="O58" s="46"/>
      <c r="P58" s="27"/>
      <c r="Q58" s="46"/>
      <c r="R58" s="27">
        <v>626565.77947</v>
      </c>
      <c r="S58" s="46"/>
      <c r="T58" s="46"/>
      <c r="U58" s="27" t="s">
        <v>57</v>
      </c>
    </row>
    <row r="59" spans="1:21" s="5" customFormat="1" ht="51.75" customHeight="1">
      <c r="A59" s="85" t="s">
        <v>120</v>
      </c>
      <c r="B59" s="32" t="s">
        <v>146</v>
      </c>
      <c r="C59" s="85" t="s">
        <v>94</v>
      </c>
      <c r="D59" s="45"/>
      <c r="E59" s="45"/>
      <c r="F59" s="21"/>
      <c r="G59" s="45"/>
      <c r="H59" s="27">
        <v>141567.07271</v>
      </c>
      <c r="I59" s="45"/>
      <c r="J59" s="45"/>
      <c r="K59" s="21"/>
      <c r="L59" s="46"/>
      <c r="M59" s="27">
        <v>141567.07271</v>
      </c>
      <c r="N59" s="46"/>
      <c r="O59" s="46"/>
      <c r="P59" s="27"/>
      <c r="Q59" s="46"/>
      <c r="R59" s="27">
        <v>141567.07271</v>
      </c>
      <c r="S59" s="46"/>
      <c r="T59" s="46"/>
      <c r="U59" s="27" t="s">
        <v>57</v>
      </c>
    </row>
    <row r="60" spans="1:21" ht="50.25" customHeight="1">
      <c r="A60" s="85" t="s">
        <v>119</v>
      </c>
      <c r="B60" s="32" t="s">
        <v>42</v>
      </c>
      <c r="C60" s="85" t="s">
        <v>94</v>
      </c>
      <c r="D60" s="85" t="s">
        <v>17</v>
      </c>
      <c r="E60" s="85" t="s">
        <v>23</v>
      </c>
      <c r="F60" s="21">
        <v>100000</v>
      </c>
      <c r="G60" s="23"/>
      <c r="H60" s="27">
        <v>150000</v>
      </c>
      <c r="I60" s="23"/>
      <c r="J60" s="23"/>
      <c r="K60" s="21"/>
      <c r="L60" s="27"/>
      <c r="M60" s="27">
        <v>149998.66667</v>
      </c>
      <c r="N60" s="27"/>
      <c r="O60" s="27"/>
      <c r="P60" s="27"/>
      <c r="Q60" s="27"/>
      <c r="R60" s="27">
        <v>149998.66667</v>
      </c>
      <c r="S60" s="27"/>
      <c r="T60" s="27"/>
      <c r="U60" s="27" t="s">
        <v>57</v>
      </c>
    </row>
    <row r="61" spans="1:21" ht="31.5" customHeight="1">
      <c r="A61" s="85" t="s">
        <v>145</v>
      </c>
      <c r="B61" s="32" t="s">
        <v>43</v>
      </c>
      <c r="C61" s="85" t="s">
        <v>94</v>
      </c>
      <c r="D61" s="85" t="s">
        <v>17</v>
      </c>
      <c r="E61" s="85" t="s">
        <v>23</v>
      </c>
      <c r="F61" s="21">
        <v>102494.8</v>
      </c>
      <c r="G61" s="23"/>
      <c r="H61" s="27">
        <v>96196.93216</v>
      </c>
      <c r="I61" s="23"/>
      <c r="J61" s="23"/>
      <c r="K61" s="21"/>
      <c r="L61" s="27"/>
      <c r="M61" s="27">
        <v>81309.28161</v>
      </c>
      <c r="N61" s="27"/>
      <c r="O61" s="27"/>
      <c r="P61" s="27"/>
      <c r="Q61" s="27"/>
      <c r="R61" s="27">
        <v>81309.28161</v>
      </c>
      <c r="S61" s="27"/>
      <c r="T61" s="27"/>
      <c r="U61" s="27" t="s">
        <v>56</v>
      </c>
    </row>
    <row r="62" spans="1:21" ht="61.5" customHeight="1">
      <c r="A62" s="50" t="s">
        <v>144</v>
      </c>
      <c r="B62" s="45" t="s">
        <v>143</v>
      </c>
      <c r="C62" s="50" t="s">
        <v>94</v>
      </c>
      <c r="D62" s="50"/>
      <c r="E62" s="50"/>
      <c r="F62" s="34"/>
      <c r="G62" s="34">
        <f>G63</f>
        <v>0</v>
      </c>
      <c r="H62" s="34">
        <f>H63</f>
        <v>3618.9</v>
      </c>
      <c r="I62" s="34">
        <f aca="true" t="shared" si="11" ref="I62:T62">I63</f>
        <v>0</v>
      </c>
      <c r="J62" s="34">
        <f t="shared" si="11"/>
        <v>0</v>
      </c>
      <c r="K62" s="34">
        <f t="shared" si="11"/>
        <v>0</v>
      </c>
      <c r="L62" s="34">
        <f t="shared" si="11"/>
        <v>0</v>
      </c>
      <c r="M62" s="34">
        <f t="shared" si="11"/>
        <v>3618.9</v>
      </c>
      <c r="N62" s="34">
        <f t="shared" si="11"/>
        <v>0</v>
      </c>
      <c r="O62" s="34">
        <f t="shared" si="11"/>
        <v>0</v>
      </c>
      <c r="P62" s="34">
        <f t="shared" si="11"/>
        <v>0</v>
      </c>
      <c r="Q62" s="34">
        <f t="shared" si="11"/>
        <v>0</v>
      </c>
      <c r="R62" s="34">
        <f t="shared" si="11"/>
        <v>3618.9</v>
      </c>
      <c r="S62" s="34">
        <f t="shared" si="11"/>
        <v>0</v>
      </c>
      <c r="T62" s="34">
        <f t="shared" si="11"/>
        <v>0</v>
      </c>
      <c r="U62" s="27" t="s">
        <v>188</v>
      </c>
    </row>
    <row r="63" spans="1:21" ht="31.5" customHeight="1">
      <c r="A63" s="85" t="s">
        <v>142</v>
      </c>
      <c r="B63" s="32" t="s">
        <v>38</v>
      </c>
      <c r="C63" s="85" t="s">
        <v>94</v>
      </c>
      <c r="D63" s="85"/>
      <c r="E63" s="85"/>
      <c r="F63" s="21"/>
      <c r="G63" s="23"/>
      <c r="H63" s="27">
        <v>3618.9</v>
      </c>
      <c r="I63" s="23"/>
      <c r="J63" s="23"/>
      <c r="K63" s="21"/>
      <c r="L63" s="27"/>
      <c r="M63" s="27">
        <v>3618.9</v>
      </c>
      <c r="N63" s="27"/>
      <c r="O63" s="27"/>
      <c r="P63" s="27"/>
      <c r="Q63" s="27"/>
      <c r="R63" s="27">
        <v>3618.9</v>
      </c>
      <c r="S63" s="27"/>
      <c r="T63" s="27"/>
      <c r="U63" s="27" t="s">
        <v>57</v>
      </c>
    </row>
    <row r="64" spans="1:21" s="5" customFormat="1" ht="55.5" customHeight="1">
      <c r="A64" s="97" t="s">
        <v>98</v>
      </c>
      <c r="B64" s="97"/>
      <c r="C64" s="97"/>
      <c r="D64" s="26">
        <v>2014</v>
      </c>
      <c r="E64" s="85" t="s">
        <v>20</v>
      </c>
      <c r="F64" s="33">
        <f>G64+H64+I64+J64</f>
        <v>8999867.7356</v>
      </c>
      <c r="G64" s="33">
        <f>G57+G54+G51+G47+G62</f>
        <v>566317.4</v>
      </c>
      <c r="H64" s="33">
        <f aca="true" t="shared" si="12" ref="H64:T64">H57+H54+H51+H47+H62</f>
        <v>8257503.27059</v>
      </c>
      <c r="I64" s="33">
        <f t="shared" si="12"/>
        <v>176047.06501</v>
      </c>
      <c r="J64" s="33">
        <f t="shared" si="12"/>
        <v>0</v>
      </c>
      <c r="K64" s="33">
        <f t="shared" si="12"/>
        <v>5498155.80647</v>
      </c>
      <c r="L64" s="33">
        <f t="shared" si="12"/>
        <v>566317.4</v>
      </c>
      <c r="M64" s="33">
        <f t="shared" si="12"/>
        <v>8049569.632100001</v>
      </c>
      <c r="N64" s="33">
        <f t="shared" si="12"/>
        <v>169800.83083</v>
      </c>
      <c r="O64" s="33">
        <f t="shared" si="12"/>
        <v>0</v>
      </c>
      <c r="P64" s="33">
        <f t="shared" si="12"/>
        <v>0</v>
      </c>
      <c r="Q64" s="33">
        <f t="shared" si="12"/>
        <v>574596.80677</v>
      </c>
      <c r="R64" s="33">
        <f t="shared" si="12"/>
        <v>8095749.84159</v>
      </c>
      <c r="S64" s="33">
        <f t="shared" si="12"/>
        <v>169800.83083</v>
      </c>
      <c r="T64" s="33">
        <f t="shared" si="12"/>
        <v>0</v>
      </c>
      <c r="U64" s="34" t="s">
        <v>189</v>
      </c>
    </row>
    <row r="65" spans="1:21" s="5" customFormat="1" ht="28.5" customHeight="1">
      <c r="A65" s="95" t="s">
        <v>96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68"/>
    </row>
    <row r="66" spans="1:21" s="5" customFormat="1" ht="63" customHeight="1">
      <c r="A66" s="50" t="s">
        <v>0</v>
      </c>
      <c r="B66" s="45" t="s">
        <v>44</v>
      </c>
      <c r="C66" s="49" t="s">
        <v>54</v>
      </c>
      <c r="D66" s="50" t="s">
        <v>19</v>
      </c>
      <c r="E66" s="50" t="s">
        <v>23</v>
      </c>
      <c r="F66" s="33">
        <f>SUM(F67:F69)</f>
        <v>5283.8</v>
      </c>
      <c r="G66" s="33">
        <f>SUM(G67:G69)</f>
        <v>0</v>
      </c>
      <c r="H66" s="33">
        <f>SUM(H67:H69)</f>
        <v>5838.75</v>
      </c>
      <c r="I66" s="33">
        <f aca="true" t="shared" si="13" ref="I66:T66">SUM(I67:I69)</f>
        <v>0</v>
      </c>
      <c r="J66" s="33">
        <f t="shared" si="13"/>
        <v>0</v>
      </c>
      <c r="K66" s="33">
        <f t="shared" si="13"/>
        <v>5803.7300000000005</v>
      </c>
      <c r="L66" s="33">
        <f t="shared" si="13"/>
        <v>0</v>
      </c>
      <c r="M66" s="33">
        <f t="shared" si="13"/>
        <v>5803.7300000000005</v>
      </c>
      <c r="N66" s="33">
        <f t="shared" si="13"/>
        <v>0</v>
      </c>
      <c r="O66" s="33">
        <f t="shared" si="13"/>
        <v>0</v>
      </c>
      <c r="P66" s="33">
        <f t="shared" si="13"/>
        <v>0</v>
      </c>
      <c r="Q66" s="33">
        <f t="shared" si="13"/>
        <v>0</v>
      </c>
      <c r="R66" s="33">
        <f t="shared" si="13"/>
        <v>5803.7300000000005</v>
      </c>
      <c r="S66" s="33">
        <f t="shared" si="13"/>
        <v>0</v>
      </c>
      <c r="T66" s="33">
        <f t="shared" si="13"/>
        <v>0</v>
      </c>
      <c r="U66" s="21" t="s">
        <v>58</v>
      </c>
    </row>
    <row r="67" spans="1:21" s="5" customFormat="1" ht="57" customHeight="1">
      <c r="A67" s="85" t="s">
        <v>1</v>
      </c>
      <c r="B67" s="32" t="s">
        <v>46</v>
      </c>
      <c r="C67" s="85" t="s">
        <v>54</v>
      </c>
      <c r="D67" s="85"/>
      <c r="E67" s="85"/>
      <c r="F67" s="23">
        <v>435</v>
      </c>
      <c r="G67" s="34"/>
      <c r="H67" s="27">
        <v>797</v>
      </c>
      <c r="I67" s="27"/>
      <c r="J67" s="27"/>
      <c r="K67" s="27">
        <f>M67</f>
        <v>797</v>
      </c>
      <c r="L67" s="27"/>
      <c r="M67" s="27">
        <v>797</v>
      </c>
      <c r="N67" s="27"/>
      <c r="O67" s="27"/>
      <c r="P67" s="27"/>
      <c r="Q67" s="27"/>
      <c r="R67" s="27">
        <v>797</v>
      </c>
      <c r="S67" s="27"/>
      <c r="T67" s="27"/>
      <c r="U67" s="21" t="s">
        <v>57</v>
      </c>
    </row>
    <row r="68" spans="1:21" s="5" customFormat="1" ht="61.5" customHeight="1">
      <c r="A68" s="85" t="s">
        <v>2</v>
      </c>
      <c r="B68" s="32" t="s">
        <v>49</v>
      </c>
      <c r="C68" s="85" t="s">
        <v>54</v>
      </c>
      <c r="D68" s="85"/>
      <c r="E68" s="85"/>
      <c r="F68" s="23">
        <v>3357.8</v>
      </c>
      <c r="G68" s="34"/>
      <c r="H68" s="27">
        <v>3502.2</v>
      </c>
      <c r="I68" s="27"/>
      <c r="J68" s="27"/>
      <c r="K68" s="27">
        <f>M68</f>
        <v>3467.18</v>
      </c>
      <c r="L68" s="27"/>
      <c r="M68" s="27">
        <v>3467.18</v>
      </c>
      <c r="N68" s="27"/>
      <c r="O68" s="27"/>
      <c r="P68" s="27"/>
      <c r="Q68" s="27"/>
      <c r="R68" s="27">
        <v>3467.18</v>
      </c>
      <c r="S68" s="27"/>
      <c r="T68" s="27"/>
      <c r="U68" s="21" t="s">
        <v>57</v>
      </c>
    </row>
    <row r="69" spans="1:21" s="5" customFormat="1" ht="63.75" customHeight="1">
      <c r="A69" s="85" t="s">
        <v>3</v>
      </c>
      <c r="B69" s="32" t="s">
        <v>47</v>
      </c>
      <c r="C69" s="85" t="s">
        <v>54</v>
      </c>
      <c r="D69" s="85"/>
      <c r="E69" s="85"/>
      <c r="F69" s="23">
        <v>1491</v>
      </c>
      <c r="G69" s="34"/>
      <c r="H69" s="27">
        <v>1539.55</v>
      </c>
      <c r="I69" s="27"/>
      <c r="J69" s="27"/>
      <c r="K69" s="27">
        <f>M69</f>
        <v>1539.55</v>
      </c>
      <c r="L69" s="27"/>
      <c r="M69" s="27">
        <v>1539.55</v>
      </c>
      <c r="N69" s="27"/>
      <c r="O69" s="27"/>
      <c r="P69" s="27"/>
      <c r="Q69" s="27"/>
      <c r="R69" s="27">
        <v>1539.55</v>
      </c>
      <c r="S69" s="27"/>
      <c r="T69" s="27"/>
      <c r="U69" s="21" t="s">
        <v>57</v>
      </c>
    </row>
    <row r="70" spans="1:21" s="5" customFormat="1" ht="50.25" customHeight="1">
      <c r="A70" s="50" t="s">
        <v>4</v>
      </c>
      <c r="B70" s="45" t="s">
        <v>45</v>
      </c>
      <c r="C70" s="49" t="s">
        <v>94</v>
      </c>
      <c r="D70" s="50" t="s">
        <v>19</v>
      </c>
      <c r="E70" s="50" t="s">
        <v>23</v>
      </c>
      <c r="F70" s="33">
        <f>H70</f>
        <v>1061608.01075</v>
      </c>
      <c r="G70" s="34">
        <f>G71</f>
        <v>0</v>
      </c>
      <c r="H70" s="34">
        <f>H71</f>
        <v>1061608.01075</v>
      </c>
      <c r="I70" s="34">
        <f aca="true" t="shared" si="14" ref="I70:T70">I71</f>
        <v>0</v>
      </c>
      <c r="J70" s="34">
        <f t="shared" si="14"/>
        <v>0</v>
      </c>
      <c r="K70" s="34">
        <f t="shared" si="14"/>
        <v>976571.26084</v>
      </c>
      <c r="L70" s="34">
        <f t="shared" si="14"/>
        <v>0</v>
      </c>
      <c r="M70" s="34">
        <f t="shared" si="14"/>
        <v>976571.26084</v>
      </c>
      <c r="N70" s="34">
        <f t="shared" si="14"/>
        <v>0</v>
      </c>
      <c r="O70" s="34">
        <f t="shared" si="14"/>
        <v>0</v>
      </c>
      <c r="P70" s="34">
        <f t="shared" si="14"/>
        <v>0</v>
      </c>
      <c r="Q70" s="34">
        <f t="shared" si="14"/>
        <v>0</v>
      </c>
      <c r="R70" s="34">
        <f t="shared" si="14"/>
        <v>993919.21545</v>
      </c>
      <c r="S70" s="34">
        <f t="shared" si="14"/>
        <v>0</v>
      </c>
      <c r="T70" s="34">
        <f t="shared" si="14"/>
        <v>0</v>
      </c>
      <c r="U70" s="27" t="s">
        <v>190</v>
      </c>
    </row>
    <row r="71" spans="1:21" s="5" customFormat="1" ht="54.75" customHeight="1">
      <c r="A71" s="85" t="s">
        <v>37</v>
      </c>
      <c r="B71" s="32" t="s">
        <v>48</v>
      </c>
      <c r="C71" s="85" t="s">
        <v>94</v>
      </c>
      <c r="D71" s="85" t="s">
        <v>19</v>
      </c>
      <c r="E71" s="85" t="s">
        <v>23</v>
      </c>
      <c r="F71" s="33">
        <f>H71</f>
        <v>1061608.01075</v>
      </c>
      <c r="G71" s="33"/>
      <c r="H71" s="21">
        <v>1061608.01075</v>
      </c>
      <c r="I71" s="33"/>
      <c r="J71" s="33"/>
      <c r="K71" s="33">
        <f>M71</f>
        <v>976571.26084</v>
      </c>
      <c r="L71" s="34"/>
      <c r="M71" s="27">
        <v>976571.26084</v>
      </c>
      <c r="N71" s="34"/>
      <c r="O71" s="34"/>
      <c r="P71" s="34"/>
      <c r="Q71" s="34"/>
      <c r="R71" s="27">
        <v>993919.21545</v>
      </c>
      <c r="S71" s="34"/>
      <c r="T71" s="34"/>
      <c r="U71" s="27" t="s">
        <v>190</v>
      </c>
    </row>
    <row r="72" spans="1:21" s="5" customFormat="1" ht="107.25" customHeight="1">
      <c r="A72" s="50" t="s">
        <v>61</v>
      </c>
      <c r="B72" s="91" t="s">
        <v>66</v>
      </c>
      <c r="C72" s="50" t="s">
        <v>87</v>
      </c>
      <c r="D72" s="50"/>
      <c r="E72" s="50"/>
      <c r="F72" s="34"/>
      <c r="G72" s="34">
        <f>G73+G74</f>
        <v>0</v>
      </c>
      <c r="H72" s="34">
        <f>H73+H74</f>
        <v>8445.9</v>
      </c>
      <c r="I72" s="34">
        <f aca="true" t="shared" si="15" ref="I72:T72">I73+I74</f>
        <v>0</v>
      </c>
      <c r="J72" s="34">
        <f t="shared" si="15"/>
        <v>0</v>
      </c>
      <c r="K72" s="34">
        <f t="shared" si="15"/>
        <v>0</v>
      </c>
      <c r="L72" s="34">
        <f t="shared" si="15"/>
        <v>0</v>
      </c>
      <c r="M72" s="34">
        <f t="shared" si="15"/>
        <v>8389.9</v>
      </c>
      <c r="N72" s="34">
        <f t="shared" si="15"/>
        <v>0</v>
      </c>
      <c r="O72" s="34">
        <f t="shared" si="15"/>
        <v>0</v>
      </c>
      <c r="P72" s="34">
        <f t="shared" si="15"/>
        <v>0</v>
      </c>
      <c r="Q72" s="34">
        <f t="shared" si="15"/>
        <v>0</v>
      </c>
      <c r="R72" s="34">
        <f t="shared" si="15"/>
        <v>8389.9</v>
      </c>
      <c r="S72" s="34">
        <f t="shared" si="15"/>
        <v>0</v>
      </c>
      <c r="T72" s="34">
        <f t="shared" si="15"/>
        <v>0</v>
      </c>
      <c r="U72" s="21" t="s">
        <v>171</v>
      </c>
    </row>
    <row r="73" spans="1:21" s="5" customFormat="1" ht="102" customHeight="1">
      <c r="A73" s="85" t="s">
        <v>64</v>
      </c>
      <c r="B73" s="47" t="s">
        <v>62</v>
      </c>
      <c r="C73" s="85" t="s">
        <v>87</v>
      </c>
      <c r="D73" s="85"/>
      <c r="E73" s="85"/>
      <c r="F73" s="33"/>
      <c r="G73" s="33"/>
      <c r="H73" s="27">
        <v>8445.9</v>
      </c>
      <c r="I73" s="34"/>
      <c r="J73" s="34"/>
      <c r="K73" s="34"/>
      <c r="L73" s="34"/>
      <c r="M73" s="27">
        <v>8389.9</v>
      </c>
      <c r="N73" s="34"/>
      <c r="O73" s="34"/>
      <c r="P73" s="34"/>
      <c r="Q73" s="34"/>
      <c r="R73" s="27">
        <v>8389.9</v>
      </c>
      <c r="S73" s="34"/>
      <c r="T73" s="34"/>
      <c r="U73" s="21" t="s">
        <v>57</v>
      </c>
    </row>
    <row r="74" spans="1:21" s="5" customFormat="1" ht="96.75" customHeight="1">
      <c r="A74" s="85" t="s">
        <v>65</v>
      </c>
      <c r="B74" s="47" t="s">
        <v>63</v>
      </c>
      <c r="C74" s="85" t="s">
        <v>87</v>
      </c>
      <c r="D74" s="85"/>
      <c r="E74" s="85"/>
      <c r="F74" s="33"/>
      <c r="G74" s="33"/>
      <c r="H74" s="27">
        <v>0</v>
      </c>
      <c r="I74" s="34"/>
      <c r="J74" s="27"/>
      <c r="K74" s="34"/>
      <c r="L74" s="34"/>
      <c r="M74" s="27">
        <v>0</v>
      </c>
      <c r="N74" s="34"/>
      <c r="O74" s="34"/>
      <c r="P74" s="34"/>
      <c r="Q74" s="34"/>
      <c r="R74" s="27">
        <v>0</v>
      </c>
      <c r="S74" s="34"/>
      <c r="T74" s="34"/>
      <c r="U74" s="21" t="s">
        <v>57</v>
      </c>
    </row>
    <row r="75" spans="1:21" s="5" customFormat="1" ht="66" customHeight="1">
      <c r="A75" s="50" t="s">
        <v>67</v>
      </c>
      <c r="B75" s="53" t="s">
        <v>69</v>
      </c>
      <c r="C75" s="49" t="s">
        <v>54</v>
      </c>
      <c r="D75" s="50"/>
      <c r="E75" s="50"/>
      <c r="F75" s="33"/>
      <c r="G75" s="34">
        <f>G76+G77</f>
        <v>80000</v>
      </c>
      <c r="H75" s="34">
        <f>H76+H77</f>
        <v>16031.3</v>
      </c>
      <c r="I75" s="34">
        <f aca="true" t="shared" si="16" ref="I75:T75">I76+I77</f>
        <v>0</v>
      </c>
      <c r="J75" s="34">
        <f t="shared" si="16"/>
        <v>387768.8</v>
      </c>
      <c r="K75" s="34">
        <f t="shared" si="16"/>
        <v>0</v>
      </c>
      <c r="L75" s="34">
        <f t="shared" si="16"/>
        <v>40000</v>
      </c>
      <c r="M75" s="34">
        <f t="shared" si="16"/>
        <v>16031.3</v>
      </c>
      <c r="N75" s="34">
        <f t="shared" si="16"/>
        <v>0</v>
      </c>
      <c r="O75" s="34">
        <f t="shared" si="16"/>
        <v>210930.59999999998</v>
      </c>
      <c r="P75" s="34">
        <f t="shared" si="16"/>
        <v>0</v>
      </c>
      <c r="Q75" s="34">
        <f t="shared" si="16"/>
        <v>40000</v>
      </c>
      <c r="R75" s="34">
        <f t="shared" si="16"/>
        <v>16031.3</v>
      </c>
      <c r="S75" s="34">
        <f t="shared" si="16"/>
        <v>0</v>
      </c>
      <c r="T75" s="34">
        <f t="shared" si="16"/>
        <v>354851.05</v>
      </c>
      <c r="U75" s="21" t="s">
        <v>171</v>
      </c>
    </row>
    <row r="76" spans="1:21" s="5" customFormat="1" ht="92.25" customHeight="1">
      <c r="A76" s="85" t="s">
        <v>70</v>
      </c>
      <c r="B76" s="48" t="s">
        <v>68</v>
      </c>
      <c r="C76" s="85" t="s">
        <v>88</v>
      </c>
      <c r="D76" s="85"/>
      <c r="E76" s="85"/>
      <c r="F76" s="33"/>
      <c r="G76" s="33">
        <v>80000</v>
      </c>
      <c r="H76" s="21"/>
      <c r="I76" s="33"/>
      <c r="J76" s="23">
        <v>336300</v>
      </c>
      <c r="K76" s="33"/>
      <c r="L76" s="34">
        <v>40000</v>
      </c>
      <c r="M76" s="23"/>
      <c r="N76" s="33"/>
      <c r="O76" s="23">
        <v>159461.8</v>
      </c>
      <c r="P76" s="23"/>
      <c r="Q76" s="23">
        <v>40000</v>
      </c>
      <c r="R76" s="23"/>
      <c r="S76" s="23"/>
      <c r="T76" s="23">
        <v>303382.25</v>
      </c>
      <c r="U76" s="21" t="s">
        <v>173</v>
      </c>
    </row>
    <row r="77" spans="1:21" s="5" customFormat="1" ht="107.25" customHeight="1">
      <c r="A77" s="85" t="s">
        <v>120</v>
      </c>
      <c r="B77" s="48" t="s">
        <v>121</v>
      </c>
      <c r="C77" s="85" t="s">
        <v>88</v>
      </c>
      <c r="D77" s="85"/>
      <c r="E77" s="85"/>
      <c r="F77" s="33"/>
      <c r="G77" s="33"/>
      <c r="H77" s="21">
        <v>16031.3</v>
      </c>
      <c r="I77" s="33"/>
      <c r="J77" s="23">
        <v>51468.8</v>
      </c>
      <c r="K77" s="33"/>
      <c r="L77" s="34"/>
      <c r="M77" s="23">
        <v>16031.3</v>
      </c>
      <c r="N77" s="33"/>
      <c r="O77" s="23">
        <v>51468.8</v>
      </c>
      <c r="P77" s="23"/>
      <c r="Q77" s="23"/>
      <c r="R77" s="23">
        <v>16031.3</v>
      </c>
      <c r="S77" s="23"/>
      <c r="T77" s="23">
        <v>51468.8</v>
      </c>
      <c r="U77" s="21" t="s">
        <v>175</v>
      </c>
    </row>
    <row r="78" spans="1:21" s="5" customFormat="1" ht="63.75" customHeight="1">
      <c r="A78" s="50" t="s">
        <v>141</v>
      </c>
      <c r="B78" s="92" t="s">
        <v>140</v>
      </c>
      <c r="C78" s="49" t="s">
        <v>94</v>
      </c>
      <c r="D78" s="50"/>
      <c r="E78" s="50"/>
      <c r="F78" s="33"/>
      <c r="G78" s="33">
        <f>G79</f>
        <v>0</v>
      </c>
      <c r="H78" s="33">
        <f aca="true" t="shared" si="17" ref="H78:T78">H79</f>
        <v>27012.23079</v>
      </c>
      <c r="I78" s="33">
        <f t="shared" si="17"/>
        <v>0</v>
      </c>
      <c r="J78" s="33">
        <f t="shared" si="17"/>
        <v>0</v>
      </c>
      <c r="K78" s="33">
        <f t="shared" si="17"/>
        <v>0</v>
      </c>
      <c r="L78" s="33">
        <f t="shared" si="17"/>
        <v>0</v>
      </c>
      <c r="M78" s="33">
        <f t="shared" si="17"/>
        <v>27012.23079</v>
      </c>
      <c r="N78" s="33">
        <f t="shared" si="17"/>
        <v>0</v>
      </c>
      <c r="O78" s="33">
        <f t="shared" si="17"/>
        <v>0</v>
      </c>
      <c r="P78" s="33">
        <f t="shared" si="17"/>
        <v>0</v>
      </c>
      <c r="Q78" s="33">
        <f t="shared" si="17"/>
        <v>0</v>
      </c>
      <c r="R78" s="33">
        <f t="shared" si="17"/>
        <v>27012.23079</v>
      </c>
      <c r="S78" s="33">
        <f t="shared" si="17"/>
        <v>0</v>
      </c>
      <c r="T78" s="33">
        <f t="shared" si="17"/>
        <v>0</v>
      </c>
      <c r="U78" s="21" t="s">
        <v>182</v>
      </c>
    </row>
    <row r="79" spans="1:21" s="5" customFormat="1" ht="71.25" customHeight="1">
      <c r="A79" s="85" t="s">
        <v>142</v>
      </c>
      <c r="B79" s="48" t="s">
        <v>148</v>
      </c>
      <c r="C79" s="86" t="s">
        <v>94</v>
      </c>
      <c r="D79" s="85"/>
      <c r="E79" s="85"/>
      <c r="F79" s="33"/>
      <c r="G79" s="33"/>
      <c r="H79" s="21">
        <v>27012.23079</v>
      </c>
      <c r="I79" s="33"/>
      <c r="J79" s="23"/>
      <c r="K79" s="33"/>
      <c r="L79" s="34"/>
      <c r="M79" s="23">
        <v>27012.23079</v>
      </c>
      <c r="N79" s="33"/>
      <c r="O79" s="23"/>
      <c r="P79" s="23"/>
      <c r="Q79" s="23"/>
      <c r="R79" s="23">
        <v>27012.23079</v>
      </c>
      <c r="S79" s="23"/>
      <c r="T79" s="23"/>
      <c r="U79" s="21" t="s">
        <v>175</v>
      </c>
    </row>
    <row r="80" spans="1:21" s="5" customFormat="1" ht="92.25" customHeight="1">
      <c r="A80" s="50" t="s">
        <v>147</v>
      </c>
      <c r="B80" s="92" t="s">
        <v>143</v>
      </c>
      <c r="C80" s="49" t="s">
        <v>150</v>
      </c>
      <c r="D80" s="50"/>
      <c r="E80" s="50"/>
      <c r="F80" s="33"/>
      <c r="G80" s="33">
        <f>G81</f>
        <v>0</v>
      </c>
      <c r="H80" s="33">
        <f aca="true" t="shared" si="18" ref="H80:T80">H81</f>
        <v>48299.2154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3">
        <f t="shared" si="18"/>
        <v>0</v>
      </c>
      <c r="M80" s="33">
        <f t="shared" si="18"/>
        <v>48236.1704</v>
      </c>
      <c r="N80" s="33">
        <f t="shared" si="18"/>
        <v>0</v>
      </c>
      <c r="O80" s="33">
        <f t="shared" si="18"/>
        <v>0</v>
      </c>
      <c r="P80" s="33">
        <f t="shared" si="18"/>
        <v>0</v>
      </c>
      <c r="Q80" s="33">
        <f t="shared" si="18"/>
        <v>0</v>
      </c>
      <c r="R80" s="33">
        <f t="shared" si="18"/>
        <v>48236.1704</v>
      </c>
      <c r="S80" s="33">
        <f t="shared" si="18"/>
        <v>0</v>
      </c>
      <c r="T80" s="33">
        <f t="shared" si="18"/>
        <v>0</v>
      </c>
      <c r="U80" s="21" t="s">
        <v>182</v>
      </c>
    </row>
    <row r="81" spans="1:21" s="5" customFormat="1" ht="66.75" customHeight="1">
      <c r="A81" s="85" t="s">
        <v>149</v>
      </c>
      <c r="B81" s="48" t="s">
        <v>148</v>
      </c>
      <c r="C81" s="86" t="s">
        <v>150</v>
      </c>
      <c r="D81" s="85"/>
      <c r="E81" s="85"/>
      <c r="F81" s="33"/>
      <c r="G81" s="33"/>
      <c r="H81" s="21">
        <v>48299.2154</v>
      </c>
      <c r="I81" s="33"/>
      <c r="J81" s="23"/>
      <c r="K81" s="33"/>
      <c r="L81" s="34"/>
      <c r="M81" s="23">
        <v>48236.1704</v>
      </c>
      <c r="N81" s="33"/>
      <c r="O81" s="23"/>
      <c r="P81" s="23"/>
      <c r="Q81" s="23"/>
      <c r="R81" s="23">
        <v>48236.1704</v>
      </c>
      <c r="S81" s="23"/>
      <c r="T81" s="23"/>
      <c r="U81" s="21" t="s">
        <v>175</v>
      </c>
    </row>
    <row r="82" spans="1:21" s="5" customFormat="1" ht="71.25" customHeight="1">
      <c r="A82" s="97" t="s">
        <v>97</v>
      </c>
      <c r="B82" s="97"/>
      <c r="C82" s="97"/>
      <c r="D82" s="26">
        <v>2014</v>
      </c>
      <c r="E82" s="85" t="s">
        <v>20</v>
      </c>
      <c r="F82" s="33" t="e">
        <f>#REF!+#REF!</f>
        <v>#REF!</v>
      </c>
      <c r="G82" s="33">
        <f>G75+G72+G70+G66+G80+G78</f>
        <v>80000</v>
      </c>
      <c r="H82" s="33">
        <f>H75+H72+H70+H66+H80+H78</f>
        <v>1167235.40694</v>
      </c>
      <c r="I82" s="33">
        <f aca="true" t="shared" si="19" ref="I82:T82">I75+I72+I70+I66+I80+I78</f>
        <v>0</v>
      </c>
      <c r="J82" s="33">
        <f t="shared" si="19"/>
        <v>387768.8</v>
      </c>
      <c r="K82" s="33">
        <f t="shared" si="19"/>
        <v>982374.99084</v>
      </c>
      <c r="L82" s="33">
        <f t="shared" si="19"/>
        <v>40000</v>
      </c>
      <c r="M82" s="33">
        <f t="shared" si="19"/>
        <v>1082044.59203</v>
      </c>
      <c r="N82" s="33">
        <f t="shared" si="19"/>
        <v>0</v>
      </c>
      <c r="O82" s="33">
        <f t="shared" si="19"/>
        <v>210930.59999999998</v>
      </c>
      <c r="P82" s="33">
        <f t="shared" si="19"/>
        <v>0</v>
      </c>
      <c r="Q82" s="33">
        <f t="shared" si="19"/>
        <v>40000</v>
      </c>
      <c r="R82" s="33">
        <f t="shared" si="19"/>
        <v>1099392.5466399998</v>
      </c>
      <c r="S82" s="33">
        <f t="shared" si="19"/>
        <v>0</v>
      </c>
      <c r="T82" s="33">
        <f t="shared" si="19"/>
        <v>354851.05</v>
      </c>
      <c r="U82" s="119" t="s">
        <v>191</v>
      </c>
    </row>
    <row r="83" spans="1:21" s="5" customFormat="1" ht="29.25" customHeight="1">
      <c r="A83" s="95" t="s">
        <v>71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69"/>
    </row>
    <row r="84" spans="1:21" s="5" customFormat="1" ht="85.5" customHeight="1">
      <c r="A84" s="50" t="s">
        <v>0</v>
      </c>
      <c r="B84" s="51" t="s">
        <v>78</v>
      </c>
      <c r="C84" s="50" t="s">
        <v>54</v>
      </c>
      <c r="D84" s="50"/>
      <c r="E84" s="50"/>
      <c r="F84" s="34"/>
      <c r="G84" s="34">
        <f>G85+G86+G87</f>
        <v>0</v>
      </c>
      <c r="H84" s="34">
        <f>H85+H86+H87</f>
        <v>41887.869999999995</v>
      </c>
      <c r="I84" s="34">
        <f>I85+I86+I87</f>
        <v>0</v>
      </c>
      <c r="J84" s="34">
        <f>J85+J86+J87</f>
        <v>0</v>
      </c>
      <c r="K84" s="56"/>
      <c r="L84" s="34">
        <f aca="true" t="shared" si="20" ref="L84:T84">L85+L86+L87</f>
        <v>0</v>
      </c>
      <c r="M84" s="34">
        <f t="shared" si="20"/>
        <v>37750.87</v>
      </c>
      <c r="N84" s="34">
        <f t="shared" si="20"/>
        <v>0</v>
      </c>
      <c r="O84" s="34">
        <f t="shared" si="20"/>
        <v>0</v>
      </c>
      <c r="P84" s="34">
        <f t="shared" si="20"/>
        <v>0</v>
      </c>
      <c r="Q84" s="34">
        <f t="shared" si="20"/>
        <v>0</v>
      </c>
      <c r="R84" s="34">
        <f t="shared" si="20"/>
        <v>37750.87</v>
      </c>
      <c r="S84" s="34">
        <f t="shared" si="20"/>
        <v>0</v>
      </c>
      <c r="T84" s="34">
        <f t="shared" si="20"/>
        <v>0</v>
      </c>
      <c r="U84" s="21" t="s">
        <v>176</v>
      </c>
    </row>
    <row r="85" spans="1:21" s="5" customFormat="1" ht="61.5" customHeight="1">
      <c r="A85" s="85" t="s">
        <v>80</v>
      </c>
      <c r="B85" s="41" t="s">
        <v>74</v>
      </c>
      <c r="C85" s="85" t="s">
        <v>54</v>
      </c>
      <c r="D85" s="85"/>
      <c r="E85" s="85"/>
      <c r="F85" s="34"/>
      <c r="G85" s="34"/>
      <c r="H85" s="27">
        <v>21672.31</v>
      </c>
      <c r="I85" s="34"/>
      <c r="J85" s="34"/>
      <c r="K85" s="56"/>
      <c r="L85" s="34"/>
      <c r="M85" s="27">
        <v>21507.56</v>
      </c>
      <c r="N85" s="34"/>
      <c r="O85" s="34"/>
      <c r="P85" s="34"/>
      <c r="Q85" s="34"/>
      <c r="R85" s="27">
        <v>21507.56</v>
      </c>
      <c r="S85" s="34"/>
      <c r="T85" s="34"/>
      <c r="U85" s="21" t="s">
        <v>175</v>
      </c>
    </row>
    <row r="86" spans="1:21" s="5" customFormat="1" ht="76.5" customHeight="1">
      <c r="A86" s="85" t="s">
        <v>81</v>
      </c>
      <c r="B86" s="41" t="s">
        <v>75</v>
      </c>
      <c r="C86" s="85" t="s">
        <v>54</v>
      </c>
      <c r="D86" s="85"/>
      <c r="E86" s="85"/>
      <c r="F86" s="34"/>
      <c r="G86" s="34"/>
      <c r="H86" s="27">
        <v>17165.5</v>
      </c>
      <c r="I86" s="34"/>
      <c r="J86" s="34"/>
      <c r="K86" s="56"/>
      <c r="L86" s="34"/>
      <c r="M86" s="27">
        <v>16193.31</v>
      </c>
      <c r="N86" s="34"/>
      <c r="O86" s="34"/>
      <c r="P86" s="34"/>
      <c r="Q86" s="34"/>
      <c r="R86" s="27">
        <v>16193.31</v>
      </c>
      <c r="S86" s="34"/>
      <c r="T86" s="34"/>
      <c r="U86" s="21" t="s">
        <v>173</v>
      </c>
    </row>
    <row r="87" spans="1:21" s="5" customFormat="1" ht="60.75" customHeight="1">
      <c r="A87" s="85" t="s">
        <v>82</v>
      </c>
      <c r="B87" s="41" t="s">
        <v>76</v>
      </c>
      <c r="C87" s="85" t="s">
        <v>54</v>
      </c>
      <c r="D87" s="85"/>
      <c r="E87" s="85"/>
      <c r="F87" s="34"/>
      <c r="G87" s="34"/>
      <c r="H87" s="27">
        <v>3050.06</v>
      </c>
      <c r="I87" s="34"/>
      <c r="J87" s="34"/>
      <c r="K87" s="56"/>
      <c r="L87" s="34"/>
      <c r="M87" s="27">
        <v>50</v>
      </c>
      <c r="N87" s="34"/>
      <c r="O87" s="34"/>
      <c r="P87" s="34"/>
      <c r="Q87" s="34"/>
      <c r="R87" s="27">
        <v>50</v>
      </c>
      <c r="S87" s="34"/>
      <c r="T87" s="34"/>
      <c r="U87" s="21" t="s">
        <v>174</v>
      </c>
    </row>
    <row r="88" spans="1:21" s="5" customFormat="1" ht="65.25" customHeight="1">
      <c r="A88" s="50" t="s">
        <v>4</v>
      </c>
      <c r="B88" s="51" t="s">
        <v>79</v>
      </c>
      <c r="C88" s="50" t="s">
        <v>54</v>
      </c>
      <c r="D88" s="50"/>
      <c r="E88" s="50"/>
      <c r="F88" s="34"/>
      <c r="G88" s="34">
        <f>G89++G93</f>
        <v>30000</v>
      </c>
      <c r="H88" s="34">
        <f aca="true" t="shared" si="21" ref="H88:T88">H89++H93</f>
        <v>68566.66</v>
      </c>
      <c r="I88" s="34">
        <f t="shared" si="21"/>
        <v>0</v>
      </c>
      <c r="J88" s="34">
        <f t="shared" si="21"/>
        <v>230369</v>
      </c>
      <c r="K88" s="34">
        <f t="shared" si="21"/>
        <v>0</v>
      </c>
      <c r="L88" s="34">
        <f t="shared" si="21"/>
        <v>30000</v>
      </c>
      <c r="M88" s="34">
        <f t="shared" si="21"/>
        <v>68566.66</v>
      </c>
      <c r="N88" s="34">
        <f t="shared" si="21"/>
        <v>0</v>
      </c>
      <c r="O88" s="34">
        <f t="shared" si="21"/>
        <v>230315</v>
      </c>
      <c r="P88" s="34">
        <f t="shared" si="21"/>
        <v>0</v>
      </c>
      <c r="Q88" s="34">
        <f t="shared" si="21"/>
        <v>30000</v>
      </c>
      <c r="R88" s="34">
        <f t="shared" si="21"/>
        <v>65592.3</v>
      </c>
      <c r="S88" s="34">
        <f t="shared" si="21"/>
        <v>0</v>
      </c>
      <c r="T88" s="34">
        <f t="shared" si="21"/>
        <v>224142.9</v>
      </c>
      <c r="U88" s="21" t="s">
        <v>178</v>
      </c>
    </row>
    <row r="89" spans="1:21" s="5" customFormat="1" ht="50.25" customHeight="1">
      <c r="A89" s="85" t="s">
        <v>83</v>
      </c>
      <c r="B89" s="41" t="s">
        <v>77</v>
      </c>
      <c r="C89" s="100" t="s">
        <v>54</v>
      </c>
      <c r="D89" s="85"/>
      <c r="E89" s="85"/>
      <c r="F89" s="34"/>
      <c r="G89" s="27">
        <v>30000</v>
      </c>
      <c r="H89" s="27">
        <v>68566.66</v>
      </c>
      <c r="I89" s="27"/>
      <c r="J89" s="27">
        <v>110369</v>
      </c>
      <c r="K89" s="56"/>
      <c r="L89" s="27">
        <v>30000</v>
      </c>
      <c r="M89" s="27">
        <v>68566.66</v>
      </c>
      <c r="N89" s="27"/>
      <c r="O89" s="27">
        <v>110315</v>
      </c>
      <c r="P89" s="34"/>
      <c r="Q89" s="27">
        <v>30000</v>
      </c>
      <c r="R89" s="27">
        <v>65592.3</v>
      </c>
      <c r="S89" s="34"/>
      <c r="T89" s="27">
        <v>104142.9</v>
      </c>
      <c r="U89" s="21" t="s">
        <v>177</v>
      </c>
    </row>
    <row r="90" spans="1:21" s="5" customFormat="1" ht="27" customHeight="1">
      <c r="A90" s="85"/>
      <c r="B90" s="41" t="s">
        <v>138</v>
      </c>
      <c r="C90" s="100"/>
      <c r="D90" s="85"/>
      <c r="E90" s="85"/>
      <c r="F90" s="34"/>
      <c r="G90" s="27"/>
      <c r="H90" s="27">
        <v>13151.2</v>
      </c>
      <c r="I90" s="27"/>
      <c r="J90" s="27">
        <v>6011.2</v>
      </c>
      <c r="K90" s="55"/>
      <c r="L90" s="27">
        <v>0</v>
      </c>
      <c r="M90" s="27">
        <v>13151.2</v>
      </c>
      <c r="N90" s="27"/>
      <c r="O90" s="27">
        <v>6011.2</v>
      </c>
      <c r="P90" s="27"/>
      <c r="Q90" s="27">
        <v>0</v>
      </c>
      <c r="R90" s="27">
        <v>13151.2</v>
      </c>
      <c r="S90" s="27"/>
      <c r="T90" s="27">
        <v>6011.2</v>
      </c>
      <c r="U90" s="21"/>
    </row>
    <row r="91" spans="1:21" s="5" customFormat="1" ht="27" customHeight="1">
      <c r="A91" s="85"/>
      <c r="B91" s="41" t="s">
        <v>100</v>
      </c>
      <c r="C91" s="100"/>
      <c r="D91" s="85"/>
      <c r="E91" s="85"/>
      <c r="F91" s="34"/>
      <c r="G91" s="27">
        <v>30000</v>
      </c>
      <c r="H91" s="27">
        <f>SUM(H89:H90)</f>
        <v>81717.86</v>
      </c>
      <c r="I91" s="27"/>
      <c r="J91" s="27">
        <f aca="true" t="shared" si="22" ref="J91:T91">SUM(J89:J90)</f>
        <v>116380.2</v>
      </c>
      <c r="K91" s="27">
        <f t="shared" si="22"/>
        <v>0</v>
      </c>
      <c r="L91" s="27">
        <f t="shared" si="22"/>
        <v>30000</v>
      </c>
      <c r="M91" s="27">
        <f t="shared" si="22"/>
        <v>81717.86</v>
      </c>
      <c r="N91" s="27">
        <f t="shared" si="22"/>
        <v>0</v>
      </c>
      <c r="O91" s="27">
        <f t="shared" si="22"/>
        <v>116326.2</v>
      </c>
      <c r="P91" s="27">
        <f t="shared" si="22"/>
        <v>0</v>
      </c>
      <c r="Q91" s="27">
        <f t="shared" si="22"/>
        <v>30000</v>
      </c>
      <c r="R91" s="27">
        <f t="shared" si="22"/>
        <v>78743.5</v>
      </c>
      <c r="S91" s="27">
        <f t="shared" si="22"/>
        <v>0</v>
      </c>
      <c r="T91" s="27">
        <f t="shared" si="22"/>
        <v>110154.09999999999</v>
      </c>
      <c r="U91" s="21"/>
    </row>
    <row r="92" spans="1:21" s="5" customFormat="1" ht="29.25" customHeight="1">
      <c r="A92" s="85"/>
      <c r="B92" s="41" t="s">
        <v>172</v>
      </c>
      <c r="C92" s="100"/>
      <c r="D92" s="85"/>
      <c r="E92" s="85"/>
      <c r="F92" s="34"/>
      <c r="G92" s="27"/>
      <c r="H92" s="27"/>
      <c r="I92" s="27"/>
      <c r="J92" s="27"/>
      <c r="K92" s="55"/>
      <c r="L92" s="27"/>
      <c r="M92" s="27"/>
      <c r="N92" s="27"/>
      <c r="O92" s="27"/>
      <c r="P92" s="27"/>
      <c r="Q92" s="27"/>
      <c r="R92" s="27">
        <v>2974.36</v>
      </c>
      <c r="S92" s="27">
        <v>0</v>
      </c>
      <c r="T92" s="27">
        <v>6172.1</v>
      </c>
      <c r="U92" s="21"/>
    </row>
    <row r="93" spans="1:21" s="5" customFormat="1" ht="33" customHeight="1">
      <c r="A93" s="85" t="s">
        <v>84</v>
      </c>
      <c r="B93" s="41" t="s">
        <v>122</v>
      </c>
      <c r="C93" s="101"/>
      <c r="D93" s="85"/>
      <c r="E93" s="85"/>
      <c r="F93" s="34"/>
      <c r="G93" s="27"/>
      <c r="H93" s="27"/>
      <c r="I93" s="27"/>
      <c r="J93" s="27">
        <v>120000</v>
      </c>
      <c r="K93" s="55"/>
      <c r="L93" s="27"/>
      <c r="M93" s="27"/>
      <c r="N93" s="27"/>
      <c r="O93" s="27">
        <v>120000</v>
      </c>
      <c r="P93" s="27"/>
      <c r="Q93" s="27"/>
      <c r="R93" s="27"/>
      <c r="S93" s="27"/>
      <c r="T93" s="27">
        <v>120000</v>
      </c>
      <c r="U93" s="21" t="s">
        <v>175</v>
      </c>
    </row>
    <row r="94" spans="1:21" s="5" customFormat="1" ht="49.5" customHeight="1">
      <c r="A94" s="97" t="s">
        <v>86</v>
      </c>
      <c r="B94" s="97"/>
      <c r="C94" s="97"/>
      <c r="D94" s="40">
        <v>2014</v>
      </c>
      <c r="E94" s="85" t="s">
        <v>20</v>
      </c>
      <c r="F94" s="34">
        <f>F66+F70</f>
        <v>1066891.81075</v>
      </c>
      <c r="G94" s="34">
        <f>G88+G84</f>
        <v>30000</v>
      </c>
      <c r="H94" s="34">
        <f>H88+H84</f>
        <v>110454.53</v>
      </c>
      <c r="I94" s="34">
        <f>I88+I84</f>
        <v>0</v>
      </c>
      <c r="J94" s="34">
        <f>J88+J84</f>
        <v>230369</v>
      </c>
      <c r="K94" s="56">
        <f>K66+K70</f>
        <v>982374.99084</v>
      </c>
      <c r="L94" s="34">
        <f aca="true" t="shared" si="23" ref="L94:T94">L88+L84</f>
        <v>30000</v>
      </c>
      <c r="M94" s="34">
        <f t="shared" si="23"/>
        <v>106317.53</v>
      </c>
      <c r="N94" s="34">
        <f t="shared" si="23"/>
        <v>0</v>
      </c>
      <c r="O94" s="34">
        <f t="shared" si="23"/>
        <v>230315</v>
      </c>
      <c r="P94" s="34">
        <f t="shared" si="23"/>
        <v>0</v>
      </c>
      <c r="Q94" s="34">
        <f t="shared" si="23"/>
        <v>30000</v>
      </c>
      <c r="R94" s="34">
        <f t="shared" si="23"/>
        <v>103343.17000000001</v>
      </c>
      <c r="S94" s="34">
        <f t="shared" si="23"/>
        <v>0</v>
      </c>
      <c r="T94" s="34">
        <f t="shared" si="23"/>
        <v>224142.9</v>
      </c>
      <c r="U94" s="119" t="s">
        <v>59</v>
      </c>
    </row>
    <row r="95" spans="1:21" s="4" customFormat="1" ht="57" customHeight="1">
      <c r="A95" s="97" t="s">
        <v>123</v>
      </c>
      <c r="B95" s="97"/>
      <c r="C95" s="97"/>
      <c r="D95" s="40">
        <v>2014</v>
      </c>
      <c r="E95" s="85" t="s">
        <v>20</v>
      </c>
      <c r="F95" s="34" t="e">
        <f>F45+F64+F94</f>
        <v>#REF!</v>
      </c>
      <c r="G95" s="34">
        <f>G94+G82+G64+G45</f>
        <v>1243003</v>
      </c>
      <c r="H95" s="34">
        <f>H94+H82+H64+H45-0.1</f>
        <v>10825971.75365</v>
      </c>
      <c r="I95" s="34">
        <f aca="true" t="shared" si="24" ref="I95:Q95">I94+I82+I64+I45</f>
        <v>182020.3828</v>
      </c>
      <c r="J95" s="34">
        <f t="shared" si="24"/>
        <v>618137.8</v>
      </c>
      <c r="K95" s="34">
        <f t="shared" si="24"/>
        <v>7696768.7177800005</v>
      </c>
      <c r="L95" s="34">
        <f t="shared" si="24"/>
        <v>1203003</v>
      </c>
      <c r="M95" s="34">
        <f t="shared" si="24"/>
        <v>10106172.72215</v>
      </c>
      <c r="N95" s="34">
        <f t="shared" si="24"/>
        <v>173604.85037</v>
      </c>
      <c r="O95" s="34">
        <f t="shared" si="24"/>
        <v>441245.6</v>
      </c>
      <c r="P95" s="34">
        <f t="shared" si="24"/>
        <v>0</v>
      </c>
      <c r="Q95" s="34">
        <f t="shared" si="24"/>
        <v>654441.80677</v>
      </c>
      <c r="R95" s="34">
        <f>R94+R82+R64+R45+0.1</f>
        <v>9854798.92549</v>
      </c>
      <c r="S95" s="34">
        <f>S94+S82+S64+S45</f>
        <v>173604.85037</v>
      </c>
      <c r="T95" s="34">
        <f>T94+T82+T64+T45</f>
        <v>578993.95</v>
      </c>
      <c r="U95" s="34" t="s">
        <v>192</v>
      </c>
    </row>
    <row r="96" spans="1:21" ht="24" customHeight="1">
      <c r="A96" s="102" t="s">
        <v>165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1:21" ht="18.75" customHeight="1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</row>
    <row r="98" spans="1:21" ht="18.75" customHeight="1">
      <c r="A98" s="61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s="9" customFormat="1" ht="39" customHeight="1">
      <c r="A99" s="115"/>
      <c r="B99" s="116"/>
      <c r="C99" s="116"/>
      <c r="D99" s="116"/>
      <c r="E99" s="116"/>
      <c r="F99" s="116"/>
      <c r="G99" s="116"/>
      <c r="H99" s="116"/>
      <c r="I99" s="116"/>
      <c r="J99" s="37"/>
      <c r="K99" s="37"/>
      <c r="L99" s="37"/>
      <c r="M99" s="37"/>
      <c r="N99" s="113"/>
      <c r="O99" s="113"/>
      <c r="P99" s="113"/>
      <c r="Q99" s="113"/>
      <c r="R99" s="113"/>
      <c r="S99" s="113"/>
      <c r="T99" s="17"/>
      <c r="U99" s="17"/>
    </row>
    <row r="100" spans="1:21" s="9" customFormat="1" ht="39" customHeight="1">
      <c r="A100" s="54"/>
      <c r="B100" s="71"/>
      <c r="C100" s="71"/>
      <c r="D100" s="71"/>
      <c r="E100" s="71"/>
      <c r="F100" s="71"/>
      <c r="G100" s="71"/>
      <c r="H100" s="71"/>
      <c r="I100" s="71"/>
      <c r="J100" s="37"/>
      <c r="K100" s="37"/>
      <c r="L100" s="37"/>
      <c r="M100" s="37"/>
      <c r="N100" s="62"/>
      <c r="O100" s="62"/>
      <c r="P100" s="62"/>
      <c r="Q100" s="62"/>
      <c r="R100" s="62"/>
      <c r="S100" s="62"/>
      <c r="T100" s="17"/>
      <c r="U100" s="17"/>
    </row>
    <row r="101" spans="1:21" s="9" customFormat="1" ht="39" customHeight="1">
      <c r="A101" s="54"/>
      <c r="B101" s="71"/>
      <c r="C101" s="71"/>
      <c r="D101" s="71"/>
      <c r="E101" s="71"/>
      <c r="F101" s="71"/>
      <c r="G101" s="71"/>
      <c r="H101" s="71"/>
      <c r="I101" s="71"/>
      <c r="J101" s="37"/>
      <c r="K101" s="37"/>
      <c r="L101" s="37"/>
      <c r="M101" s="37"/>
      <c r="N101" s="62"/>
      <c r="O101" s="62"/>
      <c r="P101" s="62"/>
      <c r="Q101" s="62"/>
      <c r="R101" s="62"/>
      <c r="S101" s="62"/>
      <c r="T101" s="17"/>
      <c r="U101" s="17"/>
    </row>
    <row r="102" spans="1:21" s="9" customFormat="1" ht="39" customHeight="1">
      <c r="A102" s="54"/>
      <c r="B102" s="71"/>
      <c r="C102" s="71"/>
      <c r="D102" s="71"/>
      <c r="E102" s="71"/>
      <c r="F102" s="71"/>
      <c r="G102" s="71"/>
      <c r="H102" s="71"/>
      <c r="I102" s="71"/>
      <c r="J102" s="37"/>
      <c r="K102" s="37"/>
      <c r="L102" s="37"/>
      <c r="M102" s="37"/>
      <c r="N102" s="62"/>
      <c r="O102" s="62"/>
      <c r="P102" s="62"/>
      <c r="Q102" s="62"/>
      <c r="R102" s="62"/>
      <c r="S102" s="62"/>
      <c r="T102" s="17"/>
      <c r="U102" s="17"/>
    </row>
    <row r="103" spans="1:21" s="9" customFormat="1" ht="15" customHeight="1">
      <c r="A103" s="36"/>
      <c r="B103" s="38"/>
      <c r="C103" s="38"/>
      <c r="D103" s="38"/>
      <c r="E103" s="38"/>
      <c r="F103" s="38"/>
      <c r="G103" s="38"/>
      <c r="H103" s="72"/>
      <c r="I103" s="37"/>
      <c r="J103" s="37"/>
      <c r="K103" s="37"/>
      <c r="L103" s="37"/>
      <c r="M103" s="37"/>
      <c r="N103" s="62"/>
      <c r="O103" s="62"/>
      <c r="P103" s="62"/>
      <c r="Q103" s="62"/>
      <c r="R103" s="62"/>
      <c r="S103" s="62"/>
      <c r="T103" s="17"/>
      <c r="U103" s="17"/>
    </row>
    <row r="104" spans="1:21" s="9" customFormat="1" ht="10.5" customHeight="1">
      <c r="A104" s="36"/>
      <c r="B104" s="73"/>
      <c r="C104" s="74"/>
      <c r="D104" s="75"/>
      <c r="E104" s="76"/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17"/>
    </row>
    <row r="105" spans="1:21" ht="15">
      <c r="A105" s="79" t="s">
        <v>102</v>
      </c>
      <c r="B105" s="17"/>
      <c r="C105" s="80"/>
      <c r="D105" s="81"/>
      <c r="E105" s="36"/>
      <c r="F105" s="82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17"/>
    </row>
  </sheetData>
  <sheetProtection/>
  <mergeCells count="25">
    <mergeCell ref="A97:U97"/>
    <mergeCell ref="A1:T1"/>
    <mergeCell ref="N99:S99"/>
    <mergeCell ref="A95:C95"/>
    <mergeCell ref="A94:C94"/>
    <mergeCell ref="F9:J9"/>
    <mergeCell ref="E9:E10"/>
    <mergeCell ref="A99:I99"/>
    <mergeCell ref="A82:C82"/>
    <mergeCell ref="A9:A10"/>
    <mergeCell ref="A96:U96"/>
    <mergeCell ref="A3:U3"/>
    <mergeCell ref="P9:T9"/>
    <mergeCell ref="B9:B10"/>
    <mergeCell ref="K9:O9"/>
    <mergeCell ref="A64:C64"/>
    <mergeCell ref="A12:T12"/>
    <mergeCell ref="A46:T46"/>
    <mergeCell ref="A65:T65"/>
    <mergeCell ref="A83:T83"/>
    <mergeCell ref="A45:C45"/>
    <mergeCell ref="U9:U10"/>
    <mergeCell ref="D9:D10"/>
    <mergeCell ref="C89:C93"/>
    <mergeCell ref="C9:C10"/>
  </mergeCells>
  <printOptions/>
  <pageMargins left="0.35433070866141736" right="0.15748031496062992" top="0" bottom="0" header="0.15748031496062992" footer="0.1574803149606299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Анна Васильевна МУРАТИКОВА</cp:lastModifiedBy>
  <cp:lastPrinted>2020-01-31T11:53:28Z</cp:lastPrinted>
  <dcterms:created xsi:type="dcterms:W3CDTF">2013-12-09T13:14:17Z</dcterms:created>
  <dcterms:modified xsi:type="dcterms:W3CDTF">2020-01-31T12:29:16Z</dcterms:modified>
  <cp:category/>
  <cp:version/>
  <cp:contentType/>
  <cp:contentStatus/>
</cp:coreProperties>
</file>