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3250" windowHeight="11325" activeTab="0"/>
  </bookViews>
  <sheets>
    <sheet name="Прилож.1" sheetId="1" r:id="rId1"/>
  </sheets>
  <definedNames>
    <definedName name="_xlnm.Print_Titles" localSheetId="0">'Прилож.1'!$6:$9</definedName>
    <definedName name="_xlnm.Print_Area" localSheetId="0">'Прилож.1'!$A$1:$L$136</definedName>
  </definedNames>
  <calcPr fullCalcOnLoad="1"/>
</workbook>
</file>

<file path=xl/sharedStrings.xml><?xml version="1.0" encoding="utf-8"?>
<sst xmlns="http://schemas.openxmlformats.org/spreadsheetml/2006/main" count="173" uniqueCount="138">
  <si>
    <t>Наименование объекта</t>
  </si>
  <si>
    <t>Наименование района</t>
  </si>
  <si>
    <t>1</t>
  </si>
  <si>
    <t>2</t>
  </si>
  <si>
    <t>Иные и прочие работы</t>
  </si>
  <si>
    <t xml:space="preserve">Содержание автомобильных дорог регионального значения и искусственных сооружений на них </t>
  </si>
  <si>
    <t>ИТОГО по содержанию автомобильных дорог общего пользования регионального и межмуниципального значения.</t>
  </si>
  <si>
    <t>ИТОГО по капитальному ремонту автомобильных дорог общего пользования регионального и межмуниципального значения</t>
  </si>
  <si>
    <t>Всего по району:</t>
  </si>
  <si>
    <t>Проектно-изыскательские и  прочие работы и затраты</t>
  </si>
  <si>
    <t>п.5.   Мероприятия по содержанию автомобильных дорог общего пользования регионального и межмуниципального значения.</t>
  </si>
  <si>
    <t>п. 6.  Мероприятия по капитальному ремонту автомобильных дорог общего пользования регионального и межмуниципального значения</t>
  </si>
  <si>
    <t>п. 7.  Мероприятия по ремонту автомобильных дорог общего пользования регионального и межмуниципального значения</t>
  </si>
  <si>
    <t>Всеволожский</t>
  </si>
  <si>
    <t>Волховский</t>
  </si>
  <si>
    <t>Капитальный ремонт моста через р. Сиглинка на км 85+418 автомобильной дороги "Зуево-Новая Ладога"</t>
  </si>
  <si>
    <t>Капитальный ремонт автомобильной дороги "Паша-Свирица-Загубье" на участке км 9+200 - км 19+962</t>
  </si>
  <si>
    <t>Лужский</t>
  </si>
  <si>
    <t>ИТОГО по  текущим ремонтам</t>
  </si>
  <si>
    <t>Прочие работы и затраты</t>
  </si>
  <si>
    <t>ИТОГО по ремонту автомобильных дорог общего пользования регионального и межмуниципального значения</t>
  </si>
  <si>
    <t>Всеволожский район</t>
  </si>
  <si>
    <t>в том числе проектно-изыскательские работы (в объектах)</t>
  </si>
  <si>
    <t>Всего</t>
  </si>
  <si>
    <t>ФБ</t>
  </si>
  <si>
    <t>Об</t>
  </si>
  <si>
    <t>тыс.руб.</t>
  </si>
  <si>
    <t>Строительство подъезда к г. Всеволожск</t>
  </si>
  <si>
    <t>Строительство транспортной развязки на пересечении автомобильной дороги "Санкт-Петербург- завод им.Свердлова- Всеволожск (км39) с железной дорогой на  перегоне Всеволожск-Мельничный Ручей во Всеволожском районе Ленинградской области.</t>
  </si>
  <si>
    <t>Строительство автодорожного путепровода на перегоне Выборг-Таммисуо участка  Выборг-Каменногорск взамен  закрываемых переездов на ПК 26+30.92, ПК 1276+10.80 и ПК 15+89.60</t>
  </si>
  <si>
    <t>Проектно-изыскательские работы будущих лет</t>
  </si>
  <si>
    <t>Итого по строительству и реконструкции автомобильных дорог общего пользования регионального и межмуниципального значения</t>
  </si>
  <si>
    <t>п. 1 Мероприятия по строительству и реконструкции автомобильных дорог общего пользования регионального и межмуниципального значения</t>
  </si>
  <si>
    <t>Прочие источники</t>
  </si>
  <si>
    <t>Кировский</t>
  </si>
  <si>
    <t>Подпорожсктй</t>
  </si>
  <si>
    <t>Строительство мостового перехода через реку Свирь у города Подпорожье Подпорожского района Ленинградской области</t>
  </si>
  <si>
    <t>Гатчинский</t>
  </si>
  <si>
    <t>Ломоносовский</t>
  </si>
  <si>
    <t>Тихвинский</t>
  </si>
  <si>
    <t>Тосненский</t>
  </si>
  <si>
    <t xml:space="preserve">Волховский </t>
  </si>
  <si>
    <t>Киришский</t>
  </si>
  <si>
    <t xml:space="preserve">Выборгский </t>
  </si>
  <si>
    <t xml:space="preserve">Приозерский </t>
  </si>
  <si>
    <t xml:space="preserve">Сланцевский </t>
  </si>
  <si>
    <t xml:space="preserve">Тосненский </t>
  </si>
  <si>
    <t xml:space="preserve">Бокситогорский </t>
  </si>
  <si>
    <t>Волосовский</t>
  </si>
  <si>
    <t xml:space="preserve">Всеволожский </t>
  </si>
  <si>
    <t xml:space="preserve">Гатчинский </t>
  </si>
  <si>
    <t xml:space="preserve">Кингисеппский </t>
  </si>
  <si>
    <t xml:space="preserve">Киришский </t>
  </si>
  <si>
    <t>Лодейнопольский</t>
  </si>
  <si>
    <t xml:space="preserve">Лужский </t>
  </si>
  <si>
    <t xml:space="preserve">Подпорожский </t>
  </si>
  <si>
    <t>Кингисеппский</t>
  </si>
  <si>
    <t>Резерв</t>
  </si>
  <si>
    <t>Строительство автомобильной дороги нового выхода из Санкт-Петербурга от КАД в обход населенных пунктов Мурино и Новое Девяткино с выходом на существующую автомобильную дорогу "Санкт-Петербург – Матокса"</t>
  </si>
  <si>
    <t>Строительство мостового перехода через реку Волхов на подъезде к г.Кириши в Киришском районе Ленинградской области</t>
  </si>
  <si>
    <t>Реконструкция автомобильной дороги общего пользования регионального значения"Санкт-Петербург – Колтуши  на участке КАД - Колтуши"</t>
  </si>
  <si>
    <t>Реконструкция автомобильной дороги общего пользования регионального значения "Войпала-Сирокасска-Васильково-г.Шальдиха" на участке км 13-км 14 с устройством нового водопропускного сооружения на р.Рябиновка</t>
  </si>
  <si>
    <t>Капитальный ремонт объекта "Мост через реку Ковра на км 4+199 автомобильной дороги "Подъезд к ст.Жихарево"</t>
  </si>
  <si>
    <t>Капитальный ремонт моста через реку ручей Звонкий на км 34+310 автомобильной дороги "Ушково-Гравийное"</t>
  </si>
  <si>
    <t>Капитальный ремонт моста через протоку на км 8+868 автомобильной дороги "Лесогорск-Зайцево"</t>
  </si>
  <si>
    <t>Капитальный ремонт автомобильной дороги "Подъезд к ст. Ламбери" км0+000-км 2+000</t>
  </si>
  <si>
    <t>Бокситогорский</t>
  </si>
  <si>
    <t>Ввод</t>
  </si>
  <si>
    <t xml:space="preserve">Реконструкция транспортной развязки на 12+575 км  а/д общего пользования федерального значения Р-21 "Кола" </t>
  </si>
  <si>
    <t>Ремонт моста через реку Оредежь на км 76+328 атомобильной дороги "Кемполово-Губаницы-Калитино-Выра-Тосно-Шапки""</t>
  </si>
  <si>
    <t>Ремонт моста через реку Шингарка на км 5+172 а/д "Новый Петергоф-Низино-Сашино"</t>
  </si>
  <si>
    <t>Ремонт моста через реку Сума на км 1+000 а/д "Подъезд к дер.Большая Рассия"</t>
  </si>
  <si>
    <t>Волосовский район</t>
  </si>
  <si>
    <t>Приложение  4 к отчету</t>
  </si>
  <si>
    <t xml:space="preserve"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 </t>
  </si>
  <si>
    <t>Сланцевский</t>
  </si>
  <si>
    <t>Приозерский</t>
  </si>
  <si>
    <t xml:space="preserve">Подключение международного автомобильного вокзала в составе ТПУ "Девяткино" к КАД (стр-во транспортной развязки на км 30+717 прямого хода КАД с подключением международного автомобильного вокзала в состав ТПУ "Девяткино") </t>
  </si>
  <si>
    <t>Расшифровка объемов выполнения работ по  строительству (реконструкции), содержанию, капитальному ремонту и ремонту автомобильных дорог общего пользования регионального и межмуниципального значения  за январь-декабрь 2021 года.</t>
  </si>
  <si>
    <t>Реконструкция мостового перехода через р.Мойка на км 47+300 автомобильной дороги Санкт-Петербург - Кировск в Кировском районе Ленинградской области</t>
  </si>
  <si>
    <t>Капитальный ремонт автомобильной дороги общего пользования регионального значения Комсомольское-Приозерск на участке км 56+768 - км 59+268 район, а/д Комсомольское-Приозерск"</t>
  </si>
  <si>
    <t>Кировский/ Лужский</t>
  </si>
  <si>
    <t>Капитальный ремонт автомобильной дороги общего пользования регионального значения  "Громово-Яблоневка" на км 0+000 - км 9+100</t>
  </si>
  <si>
    <t>Капитальный ремонт автомобильной дороги общего пользования регионального значения "Капитальный ремонт автомобильной дороги "Переволок-Кукин Берег" км 0-км 1</t>
  </si>
  <si>
    <t>Ремонт моста через реку Тушемелька на км 14+183 а/д "Красная Речка-Турандино" в Бокситогорском районе ЛО</t>
  </si>
  <si>
    <t>Ремонт моста через реку Паша на км 0+646 автомобильной дороги Коськово-Исаково в Тихвинском районе ЛО</t>
  </si>
  <si>
    <t>Ремонт мостовых сооружений по адресу: Мост через реку Парица на км 2+212 автомобильной дороги "Рошаля-Черново-Учхоз"</t>
  </si>
  <si>
    <t>Ремонт моста через реку Б.Суйда на км 17+273 автомобильной дороги общего пользования регионального значения "Лисино-Корпус-Радофинниково" в Тосненском районе ЛО</t>
  </si>
  <si>
    <t>Ремонт моста через реку Тосна на км 34+590 автомобильной дороги общего пользования регионального значения "Лисино-Корпус-Радофинниково" в Тосненском районе ЛО</t>
  </si>
  <si>
    <t>Волосово-Гомонтово-Копорье-Керново, км 8+219 - км 19+237; км 27+837-км 31+637</t>
  </si>
  <si>
    <t>Лодейное Поле-Тихвин-Будогощь, км 182+400 - км 185+500; км191+612-км 197+612</t>
  </si>
  <si>
    <t>Зверево-Малиновка, км 15+000 - км 30+000, км 30+000-40+000</t>
  </si>
  <si>
    <t>Сиверский-Дружная Горка-Куровицы, км 9+300 - км 17+000</t>
  </si>
  <si>
    <t xml:space="preserve">Парголово-Огоньки, км 33+660 - км 44+100 </t>
  </si>
  <si>
    <t>Елизаветино-Медный завод, км 0+020 - км 12+390 (выборочно)</t>
  </si>
  <si>
    <t xml:space="preserve">Ремонт автомобильной дороги общего пользования регионального значения "Новый Петергоф – Низино – Сашино" км 0 + 000  – км 7 + 371  </t>
  </si>
  <si>
    <t>ПЛАН на 2021 год (тыс. руб.)</t>
  </si>
  <si>
    <t>0,243 км.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</si>
  <si>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автомобильной дороги общего пользования регионального значения "Санкт-Петербург-Морье" во Всеволожском районе</t>
  </si>
  <si>
    <t xml:space="preserve">Подъезд к ст.Ламбери, км 3+485 - км 13+096, км 13+203 - км 14+612 </t>
  </si>
  <si>
    <t>Санкт-Петербург-Запорожское-Приозерск, км 23+334 - км 35+000</t>
  </si>
  <si>
    <t xml:space="preserve">Дублер в г.Тосно (ул.Вокзальная), км 0+000 - км 1+000 </t>
  </si>
  <si>
    <t xml:space="preserve">Подъезд к ст.Саблино (1), км 0+000 - км 2+213 </t>
  </si>
  <si>
    <t xml:space="preserve">Подъезд к ст.Тосно, км 0+000 - км 0+413 </t>
  </si>
  <si>
    <t>Проектно-изыскательские работы</t>
  </si>
  <si>
    <t xml:space="preserve">Фактическое финансирование работ за январь-декабрь 2021г. </t>
  </si>
  <si>
    <t xml:space="preserve">Этап 1. Стр-во подъезда к ТПУ "Кудрово" </t>
  </si>
  <si>
    <t>Капитальный ремонт моста через реку Тикопись км 0+399  автомобильная дорога Подъезд к Кингисеппу</t>
  </si>
  <si>
    <t>Капитальный ремонт моста через реку Новоселовка на км 17+375 автомобильной дороги Лесогорск-Топольки" (км 0+000+18+800)</t>
  </si>
  <si>
    <t xml:space="preserve">Капитальный ремонт автомобильной дороги общего пользования регионального значения "Павлово-Мга-Шапки-Любань-Оредеж-Луга, км 17-км 19 в Кировском районе и участке км 121 - км 122 в Лужском районе </t>
  </si>
  <si>
    <t>Осиновая Роща-Магистральная, км 11+380 - км 24+000</t>
  </si>
  <si>
    <t>Подъезд к ст.Рябово (1) км 0+000 - 0+817</t>
  </si>
  <si>
    <t>_/28,48</t>
  </si>
  <si>
    <t>_/101,05</t>
  </si>
  <si>
    <t xml:space="preserve">Ремонт моста через реку Оредеж на км 0+428 автомобильной дороги "Сиверский-Дружная Горка-Куровицы" в Гатчинском районе </t>
  </si>
  <si>
    <t>Комсомольское-Приозерск, 30+000-км 41+000 (11 км)</t>
  </si>
  <si>
    <t>"Копорье-Ручьи" на участке км 29 - км 34</t>
  </si>
  <si>
    <t xml:space="preserve"> "Петергоф-Кейкино" на участке км 93 - км 108</t>
  </si>
  <si>
    <t>"Псков-Гдов-Сланцы-Кингисепп-Краколье" на участке км 220 - км 263</t>
  </si>
  <si>
    <t>Выполнение работ по ремонту автомобильной дороги общего пользования регионального значения Санкт-Петербург – Ручьи, км 47+000-км 54+000</t>
  </si>
  <si>
    <t>Петергоф-Кейкино, км 6+800+ км 12+800, км 12+800 - км 20+100</t>
  </si>
  <si>
    <t xml:space="preserve">Осиновая Роща-Магистральная, км 1+750 - км 7+800  </t>
  </si>
  <si>
    <t xml:space="preserve">Санкт-Петербург-завод им.Свердлова-Всеволожск, км 23+000 - км 33+547 </t>
  </si>
  <si>
    <t>"Магистральная", км 11+300 - км 20+402</t>
  </si>
  <si>
    <t xml:space="preserve">Красное Село -Гатчина -Павловск, км 6+757 -15+190  </t>
  </si>
  <si>
    <t>Подъезд к ст.Рябово (2) км 0+000 - 0+460 (0,460 км)</t>
  </si>
  <si>
    <t>27,681/19,3</t>
  </si>
  <si>
    <t>а/д Комсомольское – Приозерск, км 41+000 - км 45+800</t>
  </si>
  <si>
    <t xml:space="preserve"> "Зеленогорск - Приморск - Выборг", км 16+000- км 23+000 </t>
  </si>
  <si>
    <t>3,100/101,05</t>
  </si>
  <si>
    <t>_/54,48</t>
  </si>
  <si>
    <t>_/20,86</t>
  </si>
  <si>
    <t>_27,1</t>
  </si>
  <si>
    <t>15,771/82,96</t>
  </si>
  <si>
    <t>4,932/47,96</t>
  </si>
  <si>
    <t>Песочное-Кисолово, км 13+000 - км 17+000</t>
  </si>
  <si>
    <t>198,374/231,97</t>
  </si>
  <si>
    <t xml:space="preserve"> Государственная программа ЛО   «Развитие транспортной системы Ленинградской области». Подпрограммы "Развитие сети автомобильных дорог Ленинградской области" и  "Поддержание существующей сети автомобильных дорог общего пользования"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</si>
</sst>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_ ;\-0.00\ "/>
    <numFmt numFmtId="183" formatCode="0.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0"/>
    <numFmt numFmtId="191" formatCode="0.0000"/>
    <numFmt numFmtId="192" formatCode="#,##0.0000"/>
    <numFmt numFmtId="193" formatCode="#,##0.000000"/>
    <numFmt numFmtId="194" formatCode="#,##0.0000000"/>
    <numFmt numFmtId="195" formatCode="_(* #,##0.000_);_(* \(#,##0.000\);_(* &quot;-&quot;??_);_(@_)"/>
    <numFmt numFmtId="196" formatCode="_-* #,##0.000_р_._-;\-* #,##0.000_р_._-;_-* &quot;-&quot;???_р_._-;_-@_-"/>
    <numFmt numFmtId="197" formatCode="#,##0.00000_р_."/>
    <numFmt numFmtId="198" formatCode="0.0%"/>
    <numFmt numFmtId="199" formatCode="\ #,##0.00&quot;р. &quot;;\-#,##0.00&quot;р. &quot;;&quot; -&quot;#&quot;р. &quot;;@\ "/>
    <numFmt numFmtId="200" formatCode="#,##0.000_р_."/>
    <numFmt numFmtId="201" formatCode="[$-FC19]d\ mmmm\ yyyy\ &quot;г.&quot;"/>
  </numFmts>
  <fonts count="39">
    <font>
      <sz val="10"/>
      <name val="Arial"/>
      <family val="0"/>
    </font>
    <font>
      <sz val="8"/>
      <name val="Arial"/>
      <family val="2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9" fontId="4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vertical="top" textRotation="90" wrapText="1"/>
    </xf>
    <xf numFmtId="49" fontId="24" fillId="0" borderId="0" xfId="0" applyNumberFormat="1" applyFont="1" applyFill="1" applyAlignment="1">
      <alignment vertical="center" wrapText="1"/>
    </xf>
    <xf numFmtId="2" fontId="22" fillId="0" borderId="0" xfId="0" applyNumberFormat="1" applyFont="1" applyFill="1" applyAlignment="1">
      <alignment horizontal="center"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1" fontId="29" fillId="24" borderId="10" xfId="0" applyNumberFormat="1" applyFont="1" applyFill="1" applyBorder="1" applyAlignment="1">
      <alignment wrapText="1"/>
    </xf>
    <xf numFmtId="181" fontId="29" fillId="24" borderId="10" xfId="0" applyNumberFormat="1" applyFont="1" applyFill="1" applyBorder="1" applyAlignment="1">
      <alignment horizontal="center" vertical="center" wrapText="1"/>
    </xf>
    <xf numFmtId="181" fontId="30" fillId="24" borderId="10" xfId="0" applyNumberFormat="1" applyFont="1" applyFill="1" applyBorder="1" applyAlignment="1">
      <alignment horizontal="center" vertical="center" wrapText="1"/>
    </xf>
    <xf numFmtId="181" fontId="32" fillId="24" borderId="10" xfId="0" applyNumberFormat="1" applyFont="1" applyFill="1" applyBorder="1" applyAlignment="1">
      <alignment horizontal="center" vertical="center" wrapText="1"/>
    </xf>
    <xf numFmtId="181" fontId="29" fillId="24" borderId="10" xfId="60" applyNumberFormat="1" applyFont="1" applyFill="1" applyBorder="1" applyAlignment="1">
      <alignment horizontal="center" vertical="center" wrapText="1"/>
      <protection/>
    </xf>
    <xf numFmtId="181" fontId="30" fillId="24" borderId="10" xfId="60" applyNumberFormat="1" applyFont="1" applyFill="1" applyBorder="1" applyAlignment="1">
      <alignment horizontal="center" vertical="center" wrapText="1"/>
      <protection/>
    </xf>
    <xf numFmtId="1" fontId="32" fillId="24" borderId="10" xfId="60" applyNumberFormat="1" applyFont="1" applyFill="1" applyBorder="1" applyAlignment="1">
      <alignment horizontal="center" vertical="center" wrapText="1"/>
      <protection/>
    </xf>
    <xf numFmtId="1" fontId="29" fillId="24" borderId="10" xfId="60" applyNumberFormat="1" applyFont="1" applyFill="1" applyBorder="1" applyAlignment="1">
      <alignment horizontal="left" vertical="center" wrapText="1"/>
      <protection/>
    </xf>
    <xf numFmtId="184" fontId="29" fillId="24" borderId="10" xfId="60" applyNumberFormat="1" applyFont="1" applyFill="1" applyBorder="1" applyAlignment="1">
      <alignment horizontal="center" vertical="center" wrapText="1"/>
      <protection/>
    </xf>
    <xf numFmtId="181" fontId="29" fillId="24" borderId="10" xfId="59" applyNumberFormat="1" applyFont="1" applyFill="1" applyBorder="1" applyAlignment="1">
      <alignment horizontal="center" vertical="center" wrapText="1"/>
      <protection/>
    </xf>
    <xf numFmtId="181" fontId="30" fillId="24" borderId="10" xfId="59" applyNumberFormat="1" applyFont="1" applyFill="1" applyBorder="1" applyAlignment="1">
      <alignment horizontal="center" vertical="center" wrapText="1"/>
      <protection/>
    </xf>
    <xf numFmtId="190" fontId="30" fillId="24" borderId="10" xfId="59" applyNumberFormat="1" applyFont="1" applyFill="1" applyBorder="1" applyAlignment="1">
      <alignment horizontal="center" textRotation="255" wrapText="1"/>
      <protection/>
    </xf>
    <xf numFmtId="190" fontId="33" fillId="24" borderId="10" xfId="0" applyNumberFormat="1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18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/>
    </xf>
    <xf numFmtId="2" fontId="32" fillId="24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181" fontId="34" fillId="24" borderId="10" xfId="0" applyNumberFormat="1" applyFont="1" applyFill="1" applyBorder="1" applyAlignment="1">
      <alignment horizontal="center" vertical="center" wrapText="1"/>
    </xf>
    <xf numFmtId="4" fontId="31" fillId="24" borderId="0" xfId="0" applyNumberFormat="1" applyFont="1" applyFill="1" applyAlignment="1">
      <alignment/>
    </xf>
    <xf numFmtId="181" fontId="34" fillId="24" borderId="10" xfId="0" applyNumberFormat="1" applyFont="1" applyFill="1" applyBorder="1" applyAlignment="1">
      <alignment wrapText="1"/>
    </xf>
    <xf numFmtId="0" fontId="35" fillId="24" borderId="0" xfId="0" applyFont="1" applyFill="1" applyAlignment="1">
      <alignment/>
    </xf>
    <xf numFmtId="49" fontId="23" fillId="24" borderId="0" xfId="0" applyNumberFormat="1" applyFont="1" applyFill="1" applyAlignment="1">
      <alignment vertical="top" textRotation="90" wrapText="1"/>
    </xf>
    <xf numFmtId="49" fontId="24" fillId="24" borderId="0" xfId="0" applyNumberFormat="1" applyFont="1" applyFill="1" applyAlignment="1">
      <alignment vertical="center" wrapText="1"/>
    </xf>
    <xf numFmtId="49" fontId="22" fillId="24" borderId="0" xfId="0" applyNumberFormat="1" applyFont="1" applyFill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 wrapText="1"/>
    </xf>
    <xf numFmtId="181" fontId="22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horizontal="center" vertical="center"/>
    </xf>
    <xf numFmtId="0" fontId="24" fillId="24" borderId="0" xfId="60" applyFont="1" applyFill="1" applyAlignment="1">
      <alignment vertical="center" textRotation="90" wrapText="1"/>
      <protection/>
    </xf>
    <xf numFmtId="0" fontId="24" fillId="24" borderId="0" xfId="60" applyFont="1" applyFill="1" applyAlignment="1">
      <alignment vertical="center" wrapText="1"/>
      <protection/>
    </xf>
    <xf numFmtId="2" fontId="24" fillId="24" borderId="0" xfId="60" applyNumberFormat="1" applyFont="1" applyFill="1" applyAlignment="1">
      <alignment vertical="center" wrapText="1"/>
      <protection/>
    </xf>
    <xf numFmtId="0" fontId="25" fillId="24" borderId="0" xfId="60" applyFont="1" applyFill="1" applyAlignment="1">
      <alignment horizontal="center" vertical="center" textRotation="90" wrapText="1"/>
      <protection/>
    </xf>
    <xf numFmtId="0" fontId="25" fillId="24" borderId="0" xfId="60" applyFont="1" applyFill="1" applyAlignment="1">
      <alignment horizontal="center" vertical="center" wrapText="1"/>
      <protection/>
    </xf>
    <xf numFmtId="2" fontId="25" fillId="24" borderId="0" xfId="60" applyNumberFormat="1" applyFont="1" applyFill="1" applyAlignment="1">
      <alignment horizontal="center" vertical="center" wrapText="1"/>
      <protection/>
    </xf>
    <xf numFmtId="181" fontId="25" fillId="24" borderId="0" xfId="60" applyNumberFormat="1" applyFont="1" applyFill="1" applyAlignment="1">
      <alignment horizontal="center" vertical="center" wrapText="1"/>
      <protection/>
    </xf>
    <xf numFmtId="2" fontId="29" fillId="24" borderId="0" xfId="60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180" fontId="32" fillId="24" borderId="10" xfId="0" applyNumberFormat="1" applyFont="1" applyFill="1" applyBorder="1" applyAlignment="1">
      <alignment horizontal="left" vertical="center" wrapText="1"/>
    </xf>
    <xf numFmtId="49" fontId="29" fillId="25" borderId="10" xfId="33" applyNumberFormat="1" applyFont="1" applyFill="1" applyBorder="1" applyAlignment="1">
      <alignment horizontal="center" vertical="center" wrapText="1"/>
      <protection/>
    </xf>
    <xf numFmtId="1" fontId="30" fillId="24" borderId="10" xfId="60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wrapText="1"/>
    </xf>
    <xf numFmtId="0" fontId="29" fillId="24" borderId="10" xfId="0" applyFont="1" applyFill="1" applyBorder="1" applyAlignment="1">
      <alignment wrapText="1"/>
    </xf>
    <xf numFmtId="49" fontId="29" fillId="24" borderId="10" xfId="60" applyNumberFormat="1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 wrapText="1"/>
    </xf>
    <xf numFmtId="1" fontId="29" fillId="24" borderId="10" xfId="60" applyNumberFormat="1" applyFont="1" applyFill="1" applyBorder="1" applyAlignment="1">
      <alignment horizontal="center" vertical="center" wrapText="1"/>
      <protection/>
    </xf>
    <xf numFmtId="49" fontId="29" fillId="25" borderId="11" xfId="33" applyNumberFormat="1" applyFont="1" applyFill="1" applyBorder="1" applyAlignment="1">
      <alignment horizontal="center" vertical="center"/>
      <protection/>
    </xf>
    <xf numFmtId="1" fontId="30" fillId="24" borderId="10" xfId="60" applyNumberFormat="1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wrapText="1"/>
    </xf>
    <xf numFmtId="184" fontId="22" fillId="24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1" fontId="30" fillId="0" borderId="10" xfId="60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1" fontId="29" fillId="0" borderId="10" xfId="60" applyNumberFormat="1" applyFont="1" applyFill="1" applyBorder="1" applyAlignment="1">
      <alignment horizontal="center" vertical="center" wrapText="1"/>
      <protection/>
    </xf>
    <xf numFmtId="1" fontId="29" fillId="0" borderId="10" xfId="60" applyNumberFormat="1" applyFont="1" applyFill="1" applyBorder="1" applyAlignment="1">
      <alignment horizontal="left" vertical="center" wrapText="1"/>
      <protection/>
    </xf>
    <xf numFmtId="0" fontId="29" fillId="24" borderId="10" xfId="0" applyFont="1" applyFill="1" applyBorder="1" applyAlignment="1">
      <alignment wrapText="1"/>
    </xf>
    <xf numFmtId="0" fontId="29" fillId="0" borderId="12" xfId="33" applyFont="1" applyFill="1" applyBorder="1" applyAlignment="1">
      <alignment horizontal="left" vertical="center" wrapText="1"/>
      <protection/>
    </xf>
    <xf numFmtId="2" fontId="25" fillId="0" borderId="0" xfId="60" applyNumberFormat="1" applyFont="1" applyFill="1" applyAlignment="1">
      <alignment horizontal="center" vertical="center" wrapText="1"/>
      <protection/>
    </xf>
    <xf numFmtId="181" fontId="29" fillId="0" borderId="10" xfId="60" applyNumberFormat="1" applyFont="1" applyFill="1" applyBorder="1" applyAlignment="1">
      <alignment horizontal="center" vertical="center" wrapText="1"/>
      <protection/>
    </xf>
    <xf numFmtId="181" fontId="30" fillId="0" borderId="10" xfId="60" applyNumberFormat="1" applyFont="1" applyFill="1" applyBorder="1" applyAlignment="1">
      <alignment horizontal="center" vertical="center" wrapText="1"/>
      <protection/>
    </xf>
    <xf numFmtId="184" fontId="29" fillId="0" borderId="10" xfId="60" applyNumberFormat="1" applyFont="1" applyFill="1" applyBorder="1" applyAlignment="1">
      <alignment horizontal="center" vertical="center" wrapText="1"/>
      <protection/>
    </xf>
    <xf numFmtId="180" fontId="29" fillId="0" borderId="10" xfId="57" applyNumberFormat="1" applyFont="1" applyFill="1" applyBorder="1" applyAlignment="1">
      <alignment horizontal="center" vertical="center" wrapText="1"/>
      <protection/>
    </xf>
    <xf numFmtId="180" fontId="30" fillId="0" borderId="10" xfId="59" applyNumberFormat="1" applyFont="1" applyFill="1" applyBorder="1" applyAlignment="1">
      <alignment horizontal="center" vertical="center" wrapText="1"/>
      <protection/>
    </xf>
    <xf numFmtId="181" fontId="29" fillId="0" borderId="10" xfId="59" applyNumberFormat="1" applyFont="1" applyFill="1" applyBorder="1" applyAlignment="1">
      <alignment horizontal="center" vertical="center" wrapText="1"/>
      <protection/>
    </xf>
    <xf numFmtId="181" fontId="30" fillId="0" borderId="10" xfId="59" applyNumberFormat="1" applyFont="1" applyFill="1" applyBorder="1" applyAlignment="1">
      <alignment horizontal="center" vertical="center" wrapText="1"/>
      <protection/>
    </xf>
    <xf numFmtId="180" fontId="29" fillId="0" borderId="10" xfId="59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Alignment="1">
      <alignment horizontal="center" vertical="center"/>
    </xf>
    <xf numFmtId="180" fontId="29" fillId="0" borderId="10" xfId="60" applyNumberFormat="1" applyFont="1" applyFill="1" applyBorder="1" applyAlignment="1">
      <alignment horizontal="center" vertical="center" wrapText="1"/>
      <protection/>
    </xf>
    <xf numFmtId="180" fontId="30" fillId="0" borderId="10" xfId="60" applyNumberFormat="1" applyFont="1" applyFill="1" applyBorder="1" applyAlignment="1">
      <alignment horizontal="center" vertical="center" wrapText="1"/>
      <protection/>
    </xf>
    <xf numFmtId="189" fontId="29" fillId="0" borderId="10" xfId="60" applyNumberFormat="1" applyFont="1" applyFill="1" applyBorder="1" applyAlignment="1">
      <alignment horizontal="center" vertical="center" wrapText="1"/>
      <protection/>
    </xf>
    <xf numFmtId="189" fontId="30" fillId="0" borderId="10" xfId="60" applyNumberFormat="1" applyFont="1" applyFill="1" applyBorder="1" applyAlignment="1">
      <alignment horizontal="center" vertical="center" wrapText="1"/>
      <protection/>
    </xf>
    <xf numFmtId="2" fontId="29" fillId="0" borderId="10" xfId="0" applyNumberFormat="1" applyFont="1" applyFill="1" applyBorder="1" applyAlignment="1">
      <alignment horizontal="center" vertical="center" wrapText="1"/>
    </xf>
    <xf numFmtId="189" fontId="30" fillId="0" borderId="10" xfId="59" applyNumberFormat="1" applyFont="1" applyFill="1" applyBorder="1" applyAlignment="1">
      <alignment horizontal="center" vertical="center" wrapText="1"/>
      <protection/>
    </xf>
    <xf numFmtId="189" fontId="32" fillId="0" borderId="10" xfId="0" applyNumberFormat="1" applyFont="1" applyFill="1" applyBorder="1" applyAlignment="1">
      <alignment horizontal="center" vertical="center" wrapText="1"/>
    </xf>
    <xf numFmtId="49" fontId="29" fillId="0" borderId="10" xfId="60" applyNumberFormat="1" applyFont="1" applyFill="1" applyBorder="1" applyAlignment="1">
      <alignment horizontal="center" vertical="center" wrapText="1"/>
      <protection/>
    </xf>
    <xf numFmtId="181" fontId="32" fillId="0" borderId="10" xfId="0" applyNumberFormat="1" applyFont="1" applyFill="1" applyBorder="1" applyAlignment="1">
      <alignment horizontal="center" vertical="center" wrapText="1"/>
    </xf>
    <xf numFmtId="181" fontId="30" fillId="0" borderId="10" xfId="0" applyNumberFormat="1" applyFont="1" applyFill="1" applyBorder="1" applyAlignment="1">
      <alignment horizontal="center" vertical="center" wrapText="1"/>
    </xf>
    <xf numFmtId="181" fontId="29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181" fontId="29" fillId="0" borderId="0" xfId="0" applyNumberFormat="1" applyFont="1" applyFill="1" applyAlignment="1">
      <alignment horizontal="center" vertical="center"/>
    </xf>
    <xf numFmtId="181" fontId="29" fillId="0" borderId="10" xfId="0" applyNumberFormat="1" applyFont="1" applyFill="1" applyBorder="1" applyAlignment="1">
      <alignment horizontal="center" vertical="center"/>
    </xf>
    <xf numFmtId="181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/>
    </xf>
    <xf numFmtId="181" fontId="34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left" vertical="center" wrapText="1"/>
    </xf>
    <xf numFmtId="0" fontId="29" fillId="0" borderId="10" xfId="59" applyFont="1" applyFill="1" applyBorder="1" applyAlignment="1">
      <alignment horizontal="left" vertical="center" wrapText="1"/>
      <protection/>
    </xf>
    <xf numFmtId="180" fontId="32" fillId="0" borderId="13" xfId="0" applyNumberFormat="1" applyFont="1" applyFill="1" applyBorder="1" applyAlignment="1">
      <alignment horizontal="center" vertical="center" wrapText="1"/>
    </xf>
    <xf numFmtId="0" fontId="29" fillId="0" borderId="10" xfId="59" applyFont="1" applyFill="1" applyBorder="1" applyAlignment="1">
      <alignment horizontal="center" vertical="center" wrapText="1"/>
      <protection/>
    </xf>
    <xf numFmtId="180" fontId="32" fillId="0" borderId="13" xfId="0" applyNumberFormat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wrapText="1"/>
    </xf>
    <xf numFmtId="49" fontId="29" fillId="0" borderId="10" xfId="59" applyNumberFormat="1" applyFont="1" applyFill="1" applyBorder="1" applyAlignment="1">
      <alignment horizontal="center" wrapText="1"/>
      <protection/>
    </xf>
    <xf numFmtId="181" fontId="29" fillId="0" borderId="10" xfId="0" applyNumberFormat="1" applyFont="1" applyFill="1" applyBorder="1" applyAlignment="1">
      <alignment wrapText="1"/>
    </xf>
    <xf numFmtId="49" fontId="29" fillId="0" borderId="10" xfId="33" applyNumberFormat="1" applyFont="1" applyFill="1" applyBorder="1" applyAlignment="1">
      <alignment horizontal="center" vertical="center" wrapText="1"/>
      <protection/>
    </xf>
    <xf numFmtId="49" fontId="29" fillId="0" borderId="14" xfId="33" applyNumberFormat="1" applyFont="1" applyFill="1" applyBorder="1" applyAlignment="1">
      <alignment horizontal="left" vertical="center" wrapText="1"/>
      <protection/>
    </xf>
    <xf numFmtId="49" fontId="29" fillId="0" borderId="0" xfId="33" applyNumberFormat="1" applyFont="1" applyFill="1" applyBorder="1" applyAlignment="1">
      <alignment horizontal="center" vertical="center" wrapText="1"/>
      <protection/>
    </xf>
    <xf numFmtId="49" fontId="29" fillId="0" borderId="10" xfId="33" applyNumberFormat="1" applyFont="1" applyFill="1" applyBorder="1" applyAlignment="1">
      <alignment horizontal="left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0" xfId="33" applyFont="1" applyFill="1" applyBorder="1" applyAlignment="1">
      <alignment horizontal="left" vertical="center" wrapText="1"/>
      <protection/>
    </xf>
    <xf numFmtId="0" fontId="29" fillId="0" borderId="10" xfId="3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29" fillId="0" borderId="13" xfId="33" applyNumberFormat="1" applyFont="1" applyFill="1" applyBorder="1" applyAlignment="1">
      <alignment horizontal="center" vertical="center"/>
      <protection/>
    </xf>
    <xf numFmtId="49" fontId="29" fillId="0" borderId="15" xfId="33" applyNumberFormat="1" applyFont="1" applyFill="1" applyBorder="1" applyAlignment="1">
      <alignment horizontal="center" vertical="center"/>
      <protection/>
    </xf>
    <xf numFmtId="49" fontId="29" fillId="0" borderId="11" xfId="33" applyNumberFormat="1" applyFont="1" applyFill="1" applyBorder="1" applyAlignment="1">
      <alignment horizontal="center" vertical="center"/>
      <protection/>
    </xf>
    <xf numFmtId="1" fontId="29" fillId="0" borderId="13" xfId="60" applyNumberFormat="1" applyFont="1" applyFill="1" applyBorder="1" applyAlignment="1">
      <alignment horizontal="center" vertical="center"/>
      <protection/>
    </xf>
    <xf numFmtId="1" fontId="29" fillId="0" borderId="11" xfId="60" applyNumberFormat="1" applyFont="1" applyFill="1" applyBorder="1" applyAlignment="1">
      <alignment horizontal="center" vertical="center"/>
      <protection/>
    </xf>
    <xf numFmtId="180" fontId="32" fillId="0" borderId="10" xfId="0" applyNumberFormat="1" applyFont="1" applyFill="1" applyBorder="1" applyAlignment="1">
      <alignment horizontal="center" vertical="center" wrapText="1"/>
    </xf>
    <xf numFmtId="1" fontId="30" fillId="24" borderId="16" xfId="60" applyNumberFormat="1" applyFont="1" applyFill="1" applyBorder="1" applyAlignment="1">
      <alignment horizontal="center" vertical="center" wrapText="1"/>
      <protection/>
    </xf>
    <xf numFmtId="1" fontId="30" fillId="24" borderId="17" xfId="60" applyNumberFormat="1" applyFont="1" applyFill="1" applyBorder="1" applyAlignment="1">
      <alignment horizontal="center" vertical="center" wrapText="1"/>
      <protection/>
    </xf>
    <xf numFmtId="0" fontId="29" fillId="24" borderId="17" xfId="0" applyFont="1" applyFill="1" applyBorder="1" applyAlignment="1">
      <alignment wrapText="1"/>
    </xf>
    <xf numFmtId="0" fontId="29" fillId="24" borderId="18" xfId="0" applyFont="1" applyFill="1" applyBorder="1" applyAlignment="1">
      <alignment wrapText="1"/>
    </xf>
    <xf numFmtId="1" fontId="30" fillId="24" borderId="10" xfId="60" applyNumberFormat="1" applyFont="1" applyFill="1" applyBorder="1" applyAlignment="1">
      <alignment horizontal="left" vertical="center" wrapText="1"/>
      <protection/>
    </xf>
    <xf numFmtId="0" fontId="30" fillId="24" borderId="10" xfId="0" applyFont="1" applyFill="1" applyBorder="1" applyAlignment="1">
      <alignment horizontal="left" vertical="center" wrapText="1"/>
    </xf>
    <xf numFmtId="49" fontId="29" fillId="0" borderId="13" xfId="33" applyNumberFormat="1" applyFont="1" applyFill="1" applyBorder="1" applyAlignment="1">
      <alignment horizontal="center" vertical="center" wrapText="1"/>
      <protection/>
    </xf>
    <xf numFmtId="49" fontId="29" fillId="0" borderId="15" xfId="33" applyNumberFormat="1" applyFont="1" applyFill="1" applyBorder="1" applyAlignment="1">
      <alignment horizontal="center" vertical="center" wrapText="1"/>
      <protection/>
    </xf>
    <xf numFmtId="49" fontId="29" fillId="0" borderId="11" xfId="33" applyNumberFormat="1" applyFont="1" applyFill="1" applyBorder="1" applyAlignment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81" fontId="29" fillId="0" borderId="13" xfId="33" applyNumberFormat="1" applyFont="1" applyFill="1" applyBorder="1" applyAlignment="1">
      <alignment horizontal="center" vertical="center" wrapText="1"/>
      <protection/>
    </xf>
    <xf numFmtId="181" fontId="29" fillId="0" borderId="11" xfId="33" applyNumberFormat="1" applyFont="1" applyFill="1" applyBorder="1" applyAlignment="1">
      <alignment horizontal="center" vertical="center" wrapText="1"/>
      <protection/>
    </xf>
    <xf numFmtId="181" fontId="29" fillId="0" borderId="13" xfId="60" applyNumberFormat="1" applyFont="1" applyFill="1" applyBorder="1" applyAlignment="1">
      <alignment horizontal="center" vertical="center" wrapText="1"/>
      <protection/>
    </xf>
    <xf numFmtId="181" fontId="29" fillId="0" borderId="11" xfId="60" applyNumberFormat="1" applyFont="1" applyFill="1" applyBorder="1" applyAlignment="1">
      <alignment horizontal="center" vertical="center" wrapText="1"/>
      <protection/>
    </xf>
    <xf numFmtId="181" fontId="30" fillId="0" borderId="13" xfId="60" applyNumberFormat="1" applyFont="1" applyFill="1" applyBorder="1" applyAlignment="1">
      <alignment horizontal="center" vertical="center" wrapText="1"/>
      <protection/>
    </xf>
    <xf numFmtId="181" fontId="30" fillId="0" borderId="11" xfId="60" applyNumberFormat="1" applyFont="1" applyFill="1" applyBorder="1" applyAlignment="1">
      <alignment horizontal="center" vertical="center" wrapText="1"/>
      <protection/>
    </xf>
    <xf numFmtId="181" fontId="29" fillId="24" borderId="13" xfId="0" applyNumberFormat="1" applyFont="1" applyFill="1" applyBorder="1" applyAlignment="1">
      <alignment horizontal="center" vertical="center" wrapText="1"/>
    </xf>
    <xf numFmtId="181" fontId="29" fillId="24" borderId="11" xfId="0" applyNumberFormat="1" applyFont="1" applyFill="1" applyBorder="1" applyAlignment="1">
      <alignment horizontal="center" vertical="center" wrapText="1"/>
    </xf>
    <xf numFmtId="181" fontId="32" fillId="24" borderId="13" xfId="0" applyNumberFormat="1" applyFont="1" applyFill="1" applyBorder="1" applyAlignment="1">
      <alignment horizontal="center" vertical="center" wrapText="1"/>
    </xf>
    <xf numFmtId="181" fontId="32" fillId="24" borderId="11" xfId="0" applyNumberFormat="1" applyFont="1" applyFill="1" applyBorder="1" applyAlignment="1">
      <alignment horizontal="center" vertical="center" wrapText="1"/>
    </xf>
    <xf numFmtId="181" fontId="28" fillId="24" borderId="0" xfId="60" applyNumberFormat="1" applyFont="1" applyFill="1" applyAlignment="1">
      <alignment horizontal="right" vertical="center" wrapText="1"/>
      <protection/>
    </xf>
    <xf numFmtId="0" fontId="0" fillId="24" borderId="0" xfId="0" applyFill="1" applyAlignment="1">
      <alignment wrapText="1"/>
    </xf>
    <xf numFmtId="0" fontId="26" fillId="24" borderId="0" xfId="60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27" fillId="24" borderId="0" xfId="60" applyFont="1" applyFill="1" applyAlignment="1">
      <alignment horizontal="center" vertical="center" wrapText="1"/>
      <protection/>
    </xf>
    <xf numFmtId="49" fontId="29" fillId="24" borderId="10" xfId="60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9" fillId="24" borderId="19" xfId="0" applyFont="1" applyFill="1" applyBorder="1" applyAlignment="1">
      <alignment horizontal="right"/>
    </xf>
    <xf numFmtId="0" fontId="0" fillId="24" borderId="19" xfId="0" applyFill="1" applyBorder="1" applyAlignment="1">
      <alignment horizontal="right"/>
    </xf>
    <xf numFmtId="0" fontId="29" fillId="24" borderId="10" xfId="0" applyFont="1" applyFill="1" applyBorder="1" applyAlignment="1">
      <alignment horizontal="center" vertical="center" wrapText="1"/>
    </xf>
    <xf numFmtId="49" fontId="29" fillId="0" borderId="10" xfId="33" applyNumberFormat="1" applyFont="1" applyFill="1" applyBorder="1" applyAlignment="1">
      <alignment horizontal="center" vertical="center" wrapText="1"/>
      <protection/>
    </xf>
    <xf numFmtId="181" fontId="29" fillId="24" borderId="13" xfId="60" applyNumberFormat="1" applyFont="1" applyFill="1" applyBorder="1" applyAlignment="1">
      <alignment horizontal="center" vertical="center" wrapText="1"/>
      <protection/>
    </xf>
    <xf numFmtId="181" fontId="29" fillId="24" borderId="11" xfId="60" applyNumberFormat="1" applyFont="1" applyFill="1" applyBorder="1" applyAlignment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181" fontId="32" fillId="0" borderId="13" xfId="0" applyNumberFormat="1" applyFont="1" applyFill="1" applyBorder="1" applyAlignment="1">
      <alignment horizontal="center" vertical="center" wrapText="1"/>
    </xf>
    <xf numFmtId="181" fontId="32" fillId="0" borderId="11" xfId="0" applyNumberFormat="1" applyFont="1" applyFill="1" applyBorder="1" applyAlignment="1">
      <alignment horizontal="center" vertical="center" wrapText="1"/>
    </xf>
    <xf numFmtId="180" fontId="32" fillId="24" borderId="10" xfId="0" applyNumberFormat="1" applyFont="1" applyFill="1" applyBorder="1" applyAlignment="1">
      <alignment horizontal="left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" fontId="30" fillId="24" borderId="10" xfId="60" applyNumberFormat="1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wrapText="1"/>
    </xf>
    <xf numFmtId="0" fontId="29" fillId="24" borderId="10" xfId="0" applyFont="1" applyFill="1" applyBorder="1" applyAlignment="1">
      <alignment wrapText="1"/>
    </xf>
    <xf numFmtId="0" fontId="29" fillId="24" borderId="13" xfId="0" applyFont="1" applyFill="1" applyBorder="1" applyAlignment="1">
      <alignment horizontal="center" wrapText="1"/>
    </xf>
    <xf numFmtId="0" fontId="29" fillId="24" borderId="11" xfId="0" applyFont="1" applyFill="1" applyBorder="1" applyAlignment="1">
      <alignment horizontal="center" wrapText="1"/>
    </xf>
    <xf numFmtId="1" fontId="32" fillId="24" borderId="10" xfId="60" applyNumberFormat="1" applyFont="1" applyFill="1" applyBorder="1" applyAlignment="1">
      <alignment horizontal="left" vertical="center" wrapText="1"/>
      <protection/>
    </xf>
    <xf numFmtId="0" fontId="32" fillId="24" borderId="10" xfId="0" applyFont="1" applyFill="1" applyBorder="1" applyAlignment="1">
      <alignment horizontal="left" vertical="center" wrapText="1"/>
    </xf>
    <xf numFmtId="1" fontId="32" fillId="24" borderId="13" xfId="60" applyNumberFormat="1" applyFont="1" applyFill="1" applyBorder="1" applyAlignment="1">
      <alignment horizontal="center" vertical="center" wrapText="1"/>
      <protection/>
    </xf>
    <xf numFmtId="1" fontId="32" fillId="24" borderId="15" xfId="60" applyNumberFormat="1" applyFont="1" applyFill="1" applyBorder="1" applyAlignment="1">
      <alignment horizontal="center" vertical="center" wrapText="1"/>
      <protection/>
    </xf>
    <xf numFmtId="1" fontId="32" fillId="24" borderId="11" xfId="60" applyNumberFormat="1" applyFont="1" applyFill="1" applyBorder="1" applyAlignment="1">
      <alignment horizontal="center" vertical="center" wrapText="1"/>
      <protection/>
    </xf>
    <xf numFmtId="0" fontId="32" fillId="24" borderId="15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" fontId="29" fillId="24" borderId="10" xfId="60" applyNumberFormat="1" applyFont="1" applyFill="1" applyBorder="1" applyAlignment="1">
      <alignment horizontal="center" vertical="center" wrapText="1"/>
      <protection/>
    </xf>
    <xf numFmtId="180" fontId="32" fillId="0" borderId="10" xfId="0" applyNumberFormat="1" applyFont="1" applyFill="1" applyBorder="1" applyAlignment="1">
      <alignment horizontal="left" vertical="center" wrapText="1"/>
    </xf>
    <xf numFmtId="180" fontId="32" fillId="2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_Образец Сведения о ходе работ" xfId="59"/>
    <cellStyle name="Обычный_Ремонты за янв.ноябрь 2010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view="pageBreakPreview" zoomScaleNormal="98" zoomScaleSheetLayoutView="100" zoomScalePageLayoutView="0" workbookViewId="0" topLeftCell="A25">
      <selection activeCell="P16" sqref="P16"/>
    </sheetView>
  </sheetViews>
  <sheetFormatPr defaultColWidth="9.140625" defaultRowHeight="12.75"/>
  <cols>
    <col min="1" max="1" width="0.9921875" style="6" customWidth="1"/>
    <col min="2" max="2" width="16.28125" style="2" customWidth="1"/>
    <col min="3" max="3" width="45.7109375" style="3" customWidth="1"/>
    <col min="4" max="4" width="12.421875" style="1" customWidth="1"/>
    <col min="5" max="5" width="10.28125" style="4" customWidth="1"/>
    <col min="6" max="6" width="15.7109375" style="4" customWidth="1"/>
    <col min="7" max="7" width="11.00390625" style="4" customWidth="1"/>
    <col min="8" max="8" width="16.57421875" style="4" customWidth="1"/>
    <col min="9" max="9" width="14.8515625" style="5" customWidth="1"/>
    <col min="10" max="10" width="12.00390625" style="6" customWidth="1"/>
    <col min="11" max="11" width="14.7109375" style="6" customWidth="1"/>
    <col min="12" max="12" width="14.421875" style="6" customWidth="1"/>
    <col min="13" max="13" width="14.00390625" style="6" bestFit="1" customWidth="1"/>
    <col min="14" max="14" width="19.00390625" style="6" customWidth="1"/>
    <col min="15" max="15" width="15.7109375" style="6" customWidth="1"/>
    <col min="16" max="16" width="22.00390625" style="6" customWidth="1"/>
    <col min="17" max="17" width="20.7109375" style="6" customWidth="1"/>
    <col min="18" max="18" width="19.140625" style="6" customWidth="1"/>
    <col min="19" max="16384" width="9.140625" style="6" customWidth="1"/>
  </cols>
  <sheetData>
    <row r="1" spans="2:12" ht="23.25" customHeight="1">
      <c r="B1" s="37"/>
      <c r="C1" s="38"/>
      <c r="D1" s="38"/>
      <c r="E1" s="39"/>
      <c r="F1" s="142" t="s">
        <v>73</v>
      </c>
      <c r="G1" s="142"/>
      <c r="H1" s="142"/>
      <c r="I1" s="143"/>
      <c r="J1" s="143"/>
      <c r="K1" s="143"/>
      <c r="L1" s="22"/>
    </row>
    <row r="2" spans="2:12" ht="55.5" customHeight="1">
      <c r="B2" s="144" t="s">
        <v>78</v>
      </c>
      <c r="C2" s="144"/>
      <c r="D2" s="144"/>
      <c r="E2" s="144"/>
      <c r="F2" s="144"/>
      <c r="G2" s="144"/>
      <c r="H2" s="144"/>
      <c r="I2" s="144"/>
      <c r="J2" s="145"/>
      <c r="K2" s="145"/>
      <c r="L2" s="22"/>
    </row>
    <row r="3" spans="2:12" ht="44.25" customHeight="1">
      <c r="B3" s="146" t="s">
        <v>137</v>
      </c>
      <c r="C3" s="146"/>
      <c r="D3" s="146"/>
      <c r="E3" s="146"/>
      <c r="F3" s="146"/>
      <c r="G3" s="146"/>
      <c r="H3" s="146"/>
      <c r="I3" s="146"/>
      <c r="J3" s="145"/>
      <c r="K3" s="145"/>
      <c r="L3" s="22"/>
    </row>
    <row r="4" spans="2:12" ht="16.5" customHeight="1" hidden="1">
      <c r="B4" s="40"/>
      <c r="C4" s="41"/>
      <c r="D4" s="42"/>
      <c r="E4" s="42"/>
      <c r="F4" s="65"/>
      <c r="G4" s="42"/>
      <c r="H4" s="65"/>
      <c r="I4" s="43"/>
      <c r="J4" s="22"/>
      <c r="K4" s="22"/>
      <c r="L4" s="22"/>
    </row>
    <row r="5" spans="2:12" ht="16.5" customHeight="1">
      <c r="B5" s="31"/>
      <c r="C5" s="41"/>
      <c r="D5" s="44"/>
      <c r="E5" s="42"/>
      <c r="F5" s="65"/>
      <c r="G5" s="42"/>
      <c r="I5" s="43"/>
      <c r="J5" s="22"/>
      <c r="K5" s="150" t="s">
        <v>26</v>
      </c>
      <c r="L5" s="151"/>
    </row>
    <row r="6" spans="2:12" ht="12.75" customHeight="1">
      <c r="B6" s="147" t="s">
        <v>1</v>
      </c>
      <c r="C6" s="147" t="s">
        <v>0</v>
      </c>
      <c r="D6" s="147" t="s">
        <v>96</v>
      </c>
      <c r="E6" s="152"/>
      <c r="F6" s="152"/>
      <c r="G6" s="152"/>
      <c r="H6" s="130" t="s">
        <v>67</v>
      </c>
      <c r="I6" s="147" t="s">
        <v>105</v>
      </c>
      <c r="J6" s="152"/>
      <c r="K6" s="152"/>
      <c r="L6" s="152"/>
    </row>
    <row r="7" spans="2:16" ht="18" customHeight="1">
      <c r="B7" s="147"/>
      <c r="C7" s="147"/>
      <c r="D7" s="152"/>
      <c r="E7" s="152"/>
      <c r="F7" s="152"/>
      <c r="G7" s="152"/>
      <c r="H7" s="148"/>
      <c r="I7" s="147"/>
      <c r="J7" s="152"/>
      <c r="K7" s="152"/>
      <c r="L7" s="152"/>
      <c r="N7" s="7"/>
      <c r="O7" s="7"/>
      <c r="P7" s="7"/>
    </row>
    <row r="8" spans="2:16" ht="38.25" customHeight="1">
      <c r="B8" s="147"/>
      <c r="C8" s="147"/>
      <c r="D8" s="51" t="s">
        <v>23</v>
      </c>
      <c r="E8" s="51" t="s">
        <v>24</v>
      </c>
      <c r="F8" s="82" t="s">
        <v>25</v>
      </c>
      <c r="G8" s="51" t="s">
        <v>33</v>
      </c>
      <c r="H8" s="149"/>
      <c r="I8" s="51" t="s">
        <v>23</v>
      </c>
      <c r="J8" s="51" t="s">
        <v>24</v>
      </c>
      <c r="K8" s="51" t="s">
        <v>25</v>
      </c>
      <c r="L8" s="51" t="s">
        <v>33</v>
      </c>
      <c r="N8" s="7"/>
      <c r="O8" s="7"/>
      <c r="P8" s="7"/>
    </row>
    <row r="9" spans="2:16" ht="19.5" customHeight="1">
      <c r="B9" s="53" t="s">
        <v>2</v>
      </c>
      <c r="C9" s="53" t="s">
        <v>3</v>
      </c>
      <c r="D9" s="53">
        <v>3</v>
      </c>
      <c r="E9" s="53">
        <v>4</v>
      </c>
      <c r="F9" s="61">
        <v>5</v>
      </c>
      <c r="G9" s="53">
        <v>6</v>
      </c>
      <c r="H9" s="61">
        <v>7</v>
      </c>
      <c r="I9" s="53">
        <v>8</v>
      </c>
      <c r="J9" s="52">
        <v>9</v>
      </c>
      <c r="K9" s="52">
        <v>10</v>
      </c>
      <c r="L9" s="52">
        <v>11</v>
      </c>
      <c r="N9" s="7"/>
      <c r="O9" s="7"/>
      <c r="P9" s="7"/>
    </row>
    <row r="10" spans="2:16" s="22" customFormat="1" ht="27" customHeight="1">
      <c r="B10" s="162" t="s">
        <v>32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4"/>
      <c r="N10" s="23"/>
      <c r="O10" s="23"/>
      <c r="P10" s="23"/>
    </row>
    <row r="11" spans="1:16" s="22" customFormat="1" ht="78.75" customHeight="1">
      <c r="A11" s="45"/>
      <c r="B11" s="169" t="s">
        <v>13</v>
      </c>
      <c r="C11" s="58" t="s">
        <v>28</v>
      </c>
      <c r="D11" s="12">
        <f>E11+F11+G11</f>
        <v>829949.30553</v>
      </c>
      <c r="E11" s="12">
        <v>569927.82884</v>
      </c>
      <c r="F11" s="66">
        <v>260021.47669</v>
      </c>
      <c r="G11" s="12"/>
      <c r="H11" s="66"/>
      <c r="I11" s="12">
        <f>L11+K11+J11</f>
        <v>829601.33193</v>
      </c>
      <c r="J11" s="9">
        <v>569927.82884</v>
      </c>
      <c r="K11" s="9">
        <v>259673.50309</v>
      </c>
      <c r="L11" s="50"/>
      <c r="N11" s="23"/>
      <c r="O11" s="23"/>
      <c r="P11" s="23"/>
    </row>
    <row r="12" spans="1:16" s="22" customFormat="1" ht="32.25" customHeight="1">
      <c r="A12" s="45"/>
      <c r="B12" s="170"/>
      <c r="C12" s="58" t="s">
        <v>27</v>
      </c>
      <c r="D12" s="12">
        <f>E12+F12+G12</f>
        <v>51315.01094</v>
      </c>
      <c r="E12" s="12"/>
      <c r="F12" s="66">
        <v>51315.01094</v>
      </c>
      <c r="G12" s="12"/>
      <c r="H12" s="66"/>
      <c r="I12" s="12">
        <f aca="true" t="shared" si="0" ref="I12:I19">L12+K12+J12</f>
        <v>48430.737</v>
      </c>
      <c r="J12" s="9"/>
      <c r="K12" s="12">
        <v>48430.737</v>
      </c>
      <c r="L12" s="50"/>
      <c r="N12" s="23"/>
      <c r="O12" s="23"/>
      <c r="P12" s="23"/>
    </row>
    <row r="13" spans="1:16" s="22" customFormat="1" ht="84" customHeight="1">
      <c r="A13" s="45"/>
      <c r="B13" s="170"/>
      <c r="C13" s="58" t="s">
        <v>77</v>
      </c>
      <c r="D13" s="12">
        <f>E13+F13+G13</f>
        <v>123.29868999999985</v>
      </c>
      <c r="E13" s="12"/>
      <c r="F13" s="66">
        <v>123.29868999999985</v>
      </c>
      <c r="G13" s="12"/>
      <c r="H13" s="66"/>
      <c r="I13" s="12">
        <f t="shared" si="0"/>
        <v>123.29869</v>
      </c>
      <c r="J13" s="9"/>
      <c r="K13" s="9">
        <v>123.29869</v>
      </c>
      <c r="L13" s="50"/>
      <c r="N13" s="23"/>
      <c r="O13" s="23"/>
      <c r="P13" s="23"/>
    </row>
    <row r="14" spans="1:16" s="22" customFormat="1" ht="70.5" customHeight="1">
      <c r="A14" s="45"/>
      <c r="B14" s="170"/>
      <c r="C14" s="58" t="s">
        <v>58</v>
      </c>
      <c r="D14" s="12">
        <f>E14+F14+G14</f>
        <v>361075.7194</v>
      </c>
      <c r="E14" s="12">
        <v>242165.78258</v>
      </c>
      <c r="F14" s="66">
        <v>118909.93682</v>
      </c>
      <c r="G14" s="12"/>
      <c r="H14" s="66"/>
      <c r="I14" s="12">
        <f t="shared" si="0"/>
        <v>357827.3177</v>
      </c>
      <c r="J14" s="9">
        <v>242165.78258</v>
      </c>
      <c r="K14" s="9">
        <v>115661.53512</v>
      </c>
      <c r="L14" s="50"/>
      <c r="N14" s="23"/>
      <c r="O14" s="23"/>
      <c r="P14" s="23"/>
    </row>
    <row r="15" spans="1:16" s="22" customFormat="1" ht="44.25" customHeight="1">
      <c r="A15" s="45"/>
      <c r="B15" s="170"/>
      <c r="C15" s="58" t="s">
        <v>60</v>
      </c>
      <c r="D15" s="12">
        <f>E15+F15+G15</f>
        <v>684343.48057</v>
      </c>
      <c r="E15" s="12">
        <v>476500</v>
      </c>
      <c r="F15" s="83">
        <v>207843.48056999999</v>
      </c>
      <c r="G15" s="12"/>
      <c r="H15" s="66"/>
      <c r="I15" s="12">
        <f t="shared" si="0"/>
        <v>674842.97263</v>
      </c>
      <c r="J15" s="9">
        <v>476500</v>
      </c>
      <c r="K15" s="9">
        <v>198342.97263</v>
      </c>
      <c r="L15" s="50"/>
      <c r="N15" s="23"/>
      <c r="O15" s="23"/>
      <c r="P15" s="23"/>
    </row>
    <row r="16" spans="1:16" s="22" customFormat="1" ht="45.75" customHeight="1">
      <c r="A16" s="45"/>
      <c r="B16" s="170"/>
      <c r="C16" s="58" t="s">
        <v>106</v>
      </c>
      <c r="D16" s="12">
        <f>F16+E16</f>
        <v>32057.76233</v>
      </c>
      <c r="E16" s="12"/>
      <c r="F16" s="83">
        <v>32057.76233</v>
      </c>
      <c r="G16" s="12"/>
      <c r="H16" s="66"/>
      <c r="I16" s="12">
        <f t="shared" si="0"/>
        <v>32057.76233</v>
      </c>
      <c r="J16" s="9"/>
      <c r="K16" s="9">
        <v>32057.76233</v>
      </c>
      <c r="L16" s="50"/>
      <c r="N16" s="23"/>
      <c r="O16" s="23"/>
      <c r="P16" s="23"/>
    </row>
    <row r="17" spans="1:16" s="22" customFormat="1" ht="54" customHeight="1">
      <c r="A17" s="45"/>
      <c r="B17" s="170"/>
      <c r="C17" s="58" t="s">
        <v>68</v>
      </c>
      <c r="D17" s="12">
        <f>F17+E17</f>
        <v>31907.81509</v>
      </c>
      <c r="E17" s="12"/>
      <c r="F17" s="83">
        <v>31907.81509</v>
      </c>
      <c r="G17" s="12"/>
      <c r="H17" s="66"/>
      <c r="I17" s="12">
        <f t="shared" si="0"/>
        <v>31907.81509</v>
      </c>
      <c r="J17" s="9"/>
      <c r="K17" s="9">
        <v>31907.81509</v>
      </c>
      <c r="L17" s="50"/>
      <c r="N17" s="23"/>
      <c r="O17" s="23"/>
      <c r="P17" s="23"/>
    </row>
    <row r="18" spans="1:16" s="22" customFormat="1" ht="80.25" customHeight="1">
      <c r="A18" s="45"/>
      <c r="B18" s="170"/>
      <c r="C18" s="58" t="s">
        <v>74</v>
      </c>
      <c r="D18" s="12">
        <f>F18+E18</f>
        <v>10855.16634</v>
      </c>
      <c r="E18" s="12"/>
      <c r="F18" s="83">
        <v>10855.16634</v>
      </c>
      <c r="G18" s="12"/>
      <c r="H18" s="66"/>
      <c r="I18" s="12">
        <f t="shared" si="0"/>
        <v>9239.01467</v>
      </c>
      <c r="J18" s="9"/>
      <c r="K18" s="9">
        <v>9239.01467</v>
      </c>
      <c r="L18" s="50"/>
      <c r="N18" s="23"/>
      <c r="O18" s="23"/>
      <c r="P18" s="23"/>
    </row>
    <row r="19" spans="1:16" s="22" customFormat="1" ht="80.25" customHeight="1">
      <c r="A19" s="45"/>
      <c r="B19" s="171"/>
      <c r="C19" s="58" t="s">
        <v>98</v>
      </c>
      <c r="D19" s="12">
        <f>F19+E19</f>
        <v>45932.84062</v>
      </c>
      <c r="E19" s="12"/>
      <c r="F19" s="83">
        <v>45932.84062</v>
      </c>
      <c r="G19" s="12"/>
      <c r="H19" s="66"/>
      <c r="I19" s="12">
        <f t="shared" si="0"/>
        <v>8398.2713</v>
      </c>
      <c r="J19" s="9"/>
      <c r="K19" s="9">
        <v>8398.2713</v>
      </c>
      <c r="L19" s="56"/>
      <c r="N19" s="23"/>
      <c r="O19" s="23"/>
      <c r="P19" s="23"/>
    </row>
    <row r="20" spans="1:16" s="22" customFormat="1" ht="20.25" customHeight="1">
      <c r="A20" s="45"/>
      <c r="B20" s="21"/>
      <c r="C20" s="59" t="s">
        <v>8</v>
      </c>
      <c r="D20" s="13">
        <f>SUM(D11:D19)</f>
        <v>2047560.39951</v>
      </c>
      <c r="E20" s="13">
        <f>SUM(E11:E19)</f>
        <v>1288593.61142</v>
      </c>
      <c r="F20" s="67">
        <f>SUM(F11:F19)</f>
        <v>758966.7880900002</v>
      </c>
      <c r="G20" s="13"/>
      <c r="H20" s="67"/>
      <c r="I20" s="13">
        <f>SUM(I11:I19)</f>
        <v>1992428.5213399997</v>
      </c>
      <c r="J20" s="13">
        <f>SUM(J11:J19)</f>
        <v>1288593.61142</v>
      </c>
      <c r="K20" s="13">
        <f>SUM(K11:K19)</f>
        <v>703834.9099200001</v>
      </c>
      <c r="L20" s="13"/>
      <c r="N20" s="23"/>
      <c r="O20" s="23"/>
      <c r="P20" s="23"/>
    </row>
    <row r="21" spans="1:16" s="22" customFormat="1" ht="57.75" customHeight="1" hidden="1">
      <c r="A21" s="45"/>
      <c r="B21" s="169" t="s">
        <v>43</v>
      </c>
      <c r="C21" s="130" t="s">
        <v>29</v>
      </c>
      <c r="D21" s="154"/>
      <c r="E21" s="154"/>
      <c r="F21" s="157"/>
      <c r="G21" s="154"/>
      <c r="H21" s="134"/>
      <c r="I21" s="154"/>
      <c r="J21" s="138"/>
      <c r="K21" s="140"/>
      <c r="L21" s="165"/>
      <c r="N21" s="23"/>
      <c r="O21" s="23"/>
      <c r="P21" s="23"/>
    </row>
    <row r="22" spans="1:16" s="22" customFormat="1" ht="18" customHeight="1" hidden="1">
      <c r="A22" s="45"/>
      <c r="B22" s="172"/>
      <c r="C22" s="156"/>
      <c r="D22" s="155"/>
      <c r="E22" s="155"/>
      <c r="F22" s="158"/>
      <c r="G22" s="155"/>
      <c r="H22" s="135"/>
      <c r="I22" s="155"/>
      <c r="J22" s="139"/>
      <c r="K22" s="141"/>
      <c r="L22" s="166"/>
      <c r="N22" s="23"/>
      <c r="O22" s="23"/>
      <c r="P22" s="23"/>
    </row>
    <row r="23" spans="1:16" s="22" customFormat="1" ht="57" customHeight="1" hidden="1">
      <c r="A23" s="45"/>
      <c r="B23" s="173"/>
      <c r="C23" s="131"/>
      <c r="D23" s="12"/>
      <c r="E23" s="12"/>
      <c r="F23" s="83"/>
      <c r="G23" s="12"/>
      <c r="H23" s="66"/>
      <c r="I23" s="12"/>
      <c r="J23" s="9"/>
      <c r="K23" s="11"/>
      <c r="L23" s="50"/>
      <c r="N23" s="23"/>
      <c r="O23" s="23"/>
      <c r="P23" s="23"/>
    </row>
    <row r="24" spans="1:16" s="22" customFormat="1" ht="18.75" customHeight="1" hidden="1">
      <c r="A24" s="45"/>
      <c r="B24" s="21"/>
      <c r="C24" s="59" t="s">
        <v>8</v>
      </c>
      <c r="D24" s="13"/>
      <c r="E24" s="13"/>
      <c r="F24" s="67"/>
      <c r="G24" s="13"/>
      <c r="H24" s="67"/>
      <c r="I24" s="13"/>
      <c r="J24" s="10"/>
      <c r="K24" s="10"/>
      <c r="L24" s="50"/>
      <c r="N24" s="23"/>
      <c r="O24" s="23"/>
      <c r="P24" s="23"/>
    </row>
    <row r="25" spans="1:16" s="22" customFormat="1" ht="74.25" customHeight="1">
      <c r="A25" s="45"/>
      <c r="B25" s="160" t="s">
        <v>34</v>
      </c>
      <c r="C25" s="60" t="s">
        <v>61</v>
      </c>
      <c r="D25" s="12">
        <f>E25+F25+G25</f>
        <v>15527.42991</v>
      </c>
      <c r="E25" s="12"/>
      <c r="F25" s="66">
        <v>15527.42991</v>
      </c>
      <c r="G25" s="13"/>
      <c r="H25" s="66" t="s">
        <v>97</v>
      </c>
      <c r="I25" s="12">
        <f>L25+K25+J25</f>
        <v>15514.09192</v>
      </c>
      <c r="J25" s="9"/>
      <c r="K25" s="9">
        <v>15514.09192</v>
      </c>
      <c r="L25" s="50"/>
      <c r="N25" s="23"/>
      <c r="O25" s="23"/>
      <c r="P25" s="23"/>
    </row>
    <row r="26" spans="1:16" s="22" customFormat="1" ht="66.75" customHeight="1" hidden="1">
      <c r="A26" s="45"/>
      <c r="B26" s="161"/>
      <c r="C26" s="60" t="s">
        <v>79</v>
      </c>
      <c r="D26" s="12"/>
      <c r="E26" s="12"/>
      <c r="F26" s="66"/>
      <c r="G26" s="13"/>
      <c r="H26" s="67"/>
      <c r="I26" s="12"/>
      <c r="J26" s="9"/>
      <c r="K26" s="9"/>
      <c r="L26" s="50"/>
      <c r="N26" s="23"/>
      <c r="O26" s="23"/>
      <c r="P26" s="23"/>
    </row>
    <row r="27" spans="1:16" s="22" customFormat="1" ht="15.75" customHeight="1">
      <c r="A27" s="45"/>
      <c r="B27" s="21"/>
      <c r="C27" s="59" t="s">
        <v>8</v>
      </c>
      <c r="D27" s="13">
        <f>F27+E27</f>
        <v>15527.42991</v>
      </c>
      <c r="E27" s="13"/>
      <c r="F27" s="67">
        <f>F25</f>
        <v>15527.42991</v>
      </c>
      <c r="G27" s="13"/>
      <c r="H27" s="67"/>
      <c r="I27" s="13">
        <f aca="true" t="shared" si="1" ref="I27:I32">L27+K27+J27</f>
        <v>15514.09192</v>
      </c>
      <c r="J27" s="10"/>
      <c r="K27" s="10">
        <f>K25</f>
        <v>15514.09192</v>
      </c>
      <c r="L27" s="50"/>
      <c r="N27" s="23"/>
      <c r="O27" s="23"/>
      <c r="P27" s="23"/>
    </row>
    <row r="28" spans="1:16" s="22" customFormat="1" ht="42.75" customHeight="1">
      <c r="A28" s="45"/>
      <c r="B28" s="21" t="s">
        <v>42</v>
      </c>
      <c r="C28" s="61" t="s">
        <v>59</v>
      </c>
      <c r="D28" s="12">
        <f>E28+F28+G28</f>
        <v>1183420.77442</v>
      </c>
      <c r="E28" s="12">
        <v>1161406.38858</v>
      </c>
      <c r="F28" s="66">
        <v>22014.38584</v>
      </c>
      <c r="G28" s="12"/>
      <c r="H28" s="66"/>
      <c r="I28" s="12">
        <f t="shared" si="1"/>
        <v>1182776.38295</v>
      </c>
      <c r="J28" s="9">
        <v>1161406.38858</v>
      </c>
      <c r="K28" s="9">
        <v>21369.99437</v>
      </c>
      <c r="L28" s="50"/>
      <c r="N28" s="23"/>
      <c r="O28" s="23"/>
      <c r="P28" s="23"/>
    </row>
    <row r="29" spans="1:16" s="22" customFormat="1" ht="15.75" customHeight="1">
      <c r="A29" s="45"/>
      <c r="B29" s="21"/>
      <c r="C29" s="59" t="s">
        <v>8</v>
      </c>
      <c r="D29" s="13">
        <f>D28</f>
        <v>1183420.77442</v>
      </c>
      <c r="E29" s="13">
        <f>E28</f>
        <v>1161406.38858</v>
      </c>
      <c r="F29" s="67">
        <f>F28</f>
        <v>22014.38584</v>
      </c>
      <c r="G29" s="13"/>
      <c r="H29" s="67"/>
      <c r="I29" s="10">
        <f t="shared" si="1"/>
        <v>1182776.38295</v>
      </c>
      <c r="J29" s="10">
        <f>J28</f>
        <v>1161406.38858</v>
      </c>
      <c r="K29" s="10">
        <f>K28</f>
        <v>21369.99437</v>
      </c>
      <c r="L29" s="50"/>
      <c r="N29" s="23"/>
      <c r="O29" s="23"/>
      <c r="P29" s="23"/>
    </row>
    <row r="30" spans="1:16" s="22" customFormat="1" ht="63.75" customHeight="1">
      <c r="A30" s="45"/>
      <c r="B30" s="14" t="s">
        <v>35</v>
      </c>
      <c r="C30" s="62" t="s">
        <v>36</v>
      </c>
      <c r="D30" s="12">
        <f>E30+F30+G30</f>
        <v>1285033.34281</v>
      </c>
      <c r="E30" s="12">
        <v>700000</v>
      </c>
      <c r="F30" s="66">
        <v>585033.3428100001</v>
      </c>
      <c r="G30" s="13"/>
      <c r="H30" s="67"/>
      <c r="I30" s="12">
        <f t="shared" si="1"/>
        <v>1283392.8792400002</v>
      </c>
      <c r="J30" s="9">
        <v>700000</v>
      </c>
      <c r="K30" s="9">
        <v>583392.87924</v>
      </c>
      <c r="L30" s="50"/>
      <c r="N30" s="23"/>
      <c r="O30" s="23"/>
      <c r="P30" s="23"/>
    </row>
    <row r="31" spans="2:16" s="22" customFormat="1" ht="16.5" customHeight="1">
      <c r="B31" s="14"/>
      <c r="C31" s="48" t="s">
        <v>8</v>
      </c>
      <c r="D31" s="13">
        <f>D30</f>
        <v>1285033.34281</v>
      </c>
      <c r="E31" s="13">
        <f>E30</f>
        <v>700000</v>
      </c>
      <c r="F31" s="67">
        <f>F30</f>
        <v>585033.3428100001</v>
      </c>
      <c r="G31" s="13"/>
      <c r="H31" s="67"/>
      <c r="I31" s="13">
        <f t="shared" si="1"/>
        <v>1283392.8792400002</v>
      </c>
      <c r="J31" s="10">
        <f>J30</f>
        <v>700000</v>
      </c>
      <c r="K31" s="10">
        <f>K30</f>
        <v>583392.87924</v>
      </c>
      <c r="L31" s="50"/>
      <c r="N31" s="23"/>
      <c r="O31" s="23"/>
      <c r="P31" s="23"/>
    </row>
    <row r="32" spans="2:16" s="22" customFormat="1" ht="24.75" customHeight="1">
      <c r="B32" s="167" t="s">
        <v>30</v>
      </c>
      <c r="C32" s="168"/>
      <c r="D32" s="12">
        <f>E32+F32+G32</f>
        <v>232101.22811999999</v>
      </c>
      <c r="E32" s="12"/>
      <c r="F32" s="66">
        <v>232101.22811999999</v>
      </c>
      <c r="G32" s="12"/>
      <c r="H32" s="66"/>
      <c r="I32" s="12">
        <f t="shared" si="1"/>
        <v>199635.2207</v>
      </c>
      <c r="J32" s="9"/>
      <c r="K32" s="9">
        <v>199635.2207</v>
      </c>
      <c r="L32" s="50"/>
      <c r="N32" s="23"/>
      <c r="O32" s="23"/>
      <c r="P32" s="23"/>
    </row>
    <row r="33" spans="2:16" s="22" customFormat="1" ht="48.75" customHeight="1">
      <c r="B33" s="125" t="s">
        <v>31</v>
      </c>
      <c r="C33" s="126"/>
      <c r="D33" s="10">
        <f>D20+D24+D27+D29+D31+D32</f>
        <v>4763643.17477</v>
      </c>
      <c r="E33" s="10">
        <f>E20+E24+E27+E29+E31+E32</f>
        <v>3150000</v>
      </c>
      <c r="F33" s="84">
        <f>F20+F24+F27+F29+F31+F32</f>
        <v>1613643.1747700004</v>
      </c>
      <c r="G33" s="10"/>
      <c r="H33" s="67" t="s">
        <v>97</v>
      </c>
      <c r="I33" s="10">
        <f>I20+I24+I27+I29+I31+I32</f>
        <v>4673747.096150001</v>
      </c>
      <c r="J33" s="10">
        <f>J20+J24+J27+J29+J31+J32</f>
        <v>3150000</v>
      </c>
      <c r="K33" s="10">
        <f>K20+K24+K27+K29+K31+K32</f>
        <v>1523747.09615</v>
      </c>
      <c r="L33" s="10"/>
      <c r="N33" s="23"/>
      <c r="O33" s="23"/>
      <c r="P33" s="23"/>
    </row>
    <row r="34" spans="2:16" s="22" customFormat="1" ht="23.25" customHeight="1">
      <c r="B34" s="121" t="s">
        <v>10</v>
      </c>
      <c r="C34" s="122"/>
      <c r="D34" s="122"/>
      <c r="E34" s="122"/>
      <c r="F34" s="122"/>
      <c r="G34" s="122"/>
      <c r="H34" s="122"/>
      <c r="I34" s="122"/>
      <c r="J34" s="123"/>
      <c r="K34" s="123"/>
      <c r="L34" s="124"/>
      <c r="N34" s="23"/>
      <c r="O34" s="23"/>
      <c r="P34" s="23"/>
    </row>
    <row r="35" spans="2:18" s="22" customFormat="1" ht="22.5" customHeight="1">
      <c r="B35" s="46" t="s">
        <v>47</v>
      </c>
      <c r="C35" s="174" t="s">
        <v>5</v>
      </c>
      <c r="D35" s="12">
        <f>E35+F35</f>
        <v>120685.27414000001</v>
      </c>
      <c r="E35" s="12"/>
      <c r="F35" s="66">
        <v>120685.27414000001</v>
      </c>
      <c r="G35" s="12"/>
      <c r="H35" s="66"/>
      <c r="I35" s="12">
        <f>J35+K35+L35</f>
        <v>120685.27414000001</v>
      </c>
      <c r="J35" s="50"/>
      <c r="K35" s="12">
        <v>120685.27414000001</v>
      </c>
      <c r="L35" s="50"/>
      <c r="N35" s="24"/>
      <c r="O35" s="24"/>
      <c r="P35" s="24"/>
      <c r="Q35" s="24"/>
      <c r="R35" s="24"/>
    </row>
    <row r="36" spans="2:18" s="22" customFormat="1" ht="16.5" customHeight="1">
      <c r="B36" s="46" t="s">
        <v>48</v>
      </c>
      <c r="C36" s="174"/>
      <c r="D36" s="12">
        <f aca="true" t="shared" si="2" ref="D36:D52">E36+F36</f>
        <v>146734.88249000002</v>
      </c>
      <c r="E36" s="12"/>
      <c r="F36" s="66">
        <v>146734.88249000002</v>
      </c>
      <c r="G36" s="12"/>
      <c r="H36" s="66"/>
      <c r="I36" s="12">
        <f aca="true" t="shared" si="3" ref="I36:I52">J36+K36+L36</f>
        <v>146734.88249000002</v>
      </c>
      <c r="J36" s="50"/>
      <c r="K36" s="12">
        <v>146734.88249000002</v>
      </c>
      <c r="L36" s="50"/>
      <c r="N36" s="24"/>
      <c r="O36" s="24"/>
      <c r="P36" s="24"/>
      <c r="Q36" s="24"/>
      <c r="R36" s="24"/>
    </row>
    <row r="37" spans="2:18" s="22" customFormat="1" ht="14.25" customHeight="1">
      <c r="B37" s="46" t="s">
        <v>41</v>
      </c>
      <c r="C37" s="174"/>
      <c r="D37" s="12">
        <f t="shared" si="2"/>
        <v>167580.18393</v>
      </c>
      <c r="E37" s="12"/>
      <c r="F37" s="66">
        <v>167580.18393</v>
      </c>
      <c r="G37" s="12"/>
      <c r="H37" s="66"/>
      <c r="I37" s="12">
        <f t="shared" si="3"/>
        <v>167580.18393</v>
      </c>
      <c r="J37" s="50"/>
      <c r="K37" s="12">
        <v>167580.18393</v>
      </c>
      <c r="L37" s="50"/>
      <c r="N37" s="24"/>
      <c r="O37" s="24"/>
      <c r="P37" s="24"/>
      <c r="Q37" s="24"/>
      <c r="R37" s="24"/>
    </row>
    <row r="38" spans="2:18" s="22" customFormat="1" ht="16.5" customHeight="1">
      <c r="B38" s="46" t="s">
        <v>49</v>
      </c>
      <c r="C38" s="174"/>
      <c r="D38" s="12">
        <f t="shared" si="2"/>
        <v>224967.16473000002</v>
      </c>
      <c r="E38" s="12"/>
      <c r="F38" s="66">
        <v>224967.16473000002</v>
      </c>
      <c r="G38" s="12"/>
      <c r="H38" s="66"/>
      <c r="I38" s="12">
        <f t="shared" si="3"/>
        <v>224967.16473000002</v>
      </c>
      <c r="J38" s="50"/>
      <c r="K38" s="12">
        <v>224967.16473000002</v>
      </c>
      <c r="L38" s="50"/>
      <c r="N38" s="24"/>
      <c r="O38" s="24"/>
      <c r="P38" s="24"/>
      <c r="Q38" s="24"/>
      <c r="R38" s="24"/>
    </row>
    <row r="39" spans="2:18" s="22" customFormat="1" ht="12.75">
      <c r="B39" s="46" t="s">
        <v>43</v>
      </c>
      <c r="C39" s="174"/>
      <c r="D39" s="12">
        <f t="shared" si="2"/>
        <v>402405.23102999997</v>
      </c>
      <c r="E39" s="12"/>
      <c r="F39" s="66">
        <v>402405.23102999997</v>
      </c>
      <c r="G39" s="12"/>
      <c r="H39" s="66"/>
      <c r="I39" s="12">
        <f t="shared" si="3"/>
        <v>402405.23102999997</v>
      </c>
      <c r="J39" s="50"/>
      <c r="K39" s="12">
        <v>402405.23102999997</v>
      </c>
      <c r="L39" s="50"/>
      <c r="N39" s="24"/>
      <c r="O39" s="24"/>
      <c r="P39" s="24"/>
      <c r="Q39" s="24"/>
      <c r="R39" s="24"/>
    </row>
    <row r="40" spans="2:18" s="22" customFormat="1" ht="17.25" customHeight="1">
      <c r="B40" s="46" t="s">
        <v>50</v>
      </c>
      <c r="C40" s="174"/>
      <c r="D40" s="12">
        <f t="shared" si="2"/>
        <v>186238.07438</v>
      </c>
      <c r="E40" s="12"/>
      <c r="F40" s="66">
        <v>186238.07438</v>
      </c>
      <c r="G40" s="12"/>
      <c r="H40" s="66"/>
      <c r="I40" s="12">
        <f t="shared" si="3"/>
        <v>186238.07438</v>
      </c>
      <c r="J40" s="50"/>
      <c r="K40" s="12">
        <v>186238.07438</v>
      </c>
      <c r="L40" s="50"/>
      <c r="N40" s="24"/>
      <c r="O40" s="24"/>
      <c r="P40" s="24"/>
      <c r="Q40" s="24"/>
      <c r="R40" s="24"/>
    </row>
    <row r="41" spans="2:18" s="22" customFormat="1" ht="15" customHeight="1">
      <c r="B41" s="46" t="s">
        <v>51</v>
      </c>
      <c r="C41" s="174"/>
      <c r="D41" s="12">
        <f t="shared" si="2"/>
        <v>162444.10399</v>
      </c>
      <c r="E41" s="12"/>
      <c r="F41" s="66">
        <v>162444.10399</v>
      </c>
      <c r="G41" s="12"/>
      <c r="H41" s="66"/>
      <c r="I41" s="12">
        <f t="shared" si="3"/>
        <v>162444.10399</v>
      </c>
      <c r="J41" s="50"/>
      <c r="K41" s="12">
        <v>162444.10399</v>
      </c>
      <c r="L41" s="50"/>
      <c r="N41" s="24"/>
      <c r="O41" s="24"/>
      <c r="P41" s="24"/>
      <c r="Q41" s="24"/>
      <c r="R41" s="24"/>
    </row>
    <row r="42" spans="2:18" s="22" customFormat="1" ht="12.75">
      <c r="B42" s="46" t="s">
        <v>52</v>
      </c>
      <c r="C42" s="174"/>
      <c r="D42" s="12">
        <f t="shared" si="2"/>
        <v>143403.55409999998</v>
      </c>
      <c r="E42" s="12"/>
      <c r="F42" s="66">
        <v>143403.55409999998</v>
      </c>
      <c r="G42" s="12"/>
      <c r="H42" s="66"/>
      <c r="I42" s="12">
        <f t="shared" si="3"/>
        <v>143403.55409999998</v>
      </c>
      <c r="J42" s="50"/>
      <c r="K42" s="12">
        <v>143403.55409999998</v>
      </c>
      <c r="L42" s="50"/>
      <c r="N42" s="24"/>
      <c r="O42" s="24"/>
      <c r="P42" s="24"/>
      <c r="Q42" s="24"/>
      <c r="R42" s="24"/>
    </row>
    <row r="43" spans="2:18" s="22" customFormat="1" ht="18" customHeight="1">
      <c r="B43" s="46" t="s">
        <v>34</v>
      </c>
      <c r="C43" s="174"/>
      <c r="D43" s="12">
        <f t="shared" si="2"/>
        <v>166423.54969</v>
      </c>
      <c r="E43" s="12"/>
      <c r="F43" s="66">
        <v>166423.54969</v>
      </c>
      <c r="G43" s="12"/>
      <c r="H43" s="66"/>
      <c r="I43" s="12">
        <f t="shared" si="3"/>
        <v>166423.54969</v>
      </c>
      <c r="J43" s="50"/>
      <c r="K43" s="12">
        <v>166423.54969</v>
      </c>
      <c r="L43" s="50"/>
      <c r="N43" s="24"/>
      <c r="O43" s="24"/>
      <c r="P43" s="24"/>
      <c r="Q43" s="24"/>
      <c r="R43" s="24"/>
    </row>
    <row r="44" spans="2:18" s="22" customFormat="1" ht="18" customHeight="1">
      <c r="B44" s="46" t="s">
        <v>53</v>
      </c>
      <c r="C44" s="174"/>
      <c r="D44" s="12">
        <f t="shared" si="2"/>
        <v>98161.47206</v>
      </c>
      <c r="E44" s="12"/>
      <c r="F44" s="66">
        <v>98161.47206</v>
      </c>
      <c r="G44" s="12"/>
      <c r="H44" s="66"/>
      <c r="I44" s="12">
        <f t="shared" si="3"/>
        <v>98161.47206</v>
      </c>
      <c r="J44" s="50"/>
      <c r="K44" s="12">
        <v>98161.47206</v>
      </c>
      <c r="L44" s="50"/>
      <c r="N44" s="24"/>
      <c r="O44" s="24"/>
      <c r="P44" s="24"/>
      <c r="Q44" s="24"/>
      <c r="R44" s="24"/>
    </row>
    <row r="45" spans="2:18" s="22" customFormat="1" ht="18.75" customHeight="1">
      <c r="B45" s="46" t="s">
        <v>38</v>
      </c>
      <c r="C45" s="174"/>
      <c r="D45" s="12">
        <f t="shared" si="2"/>
        <v>136978.37480000002</v>
      </c>
      <c r="E45" s="12"/>
      <c r="F45" s="66">
        <v>136978.37480000002</v>
      </c>
      <c r="G45" s="12"/>
      <c r="H45" s="66"/>
      <c r="I45" s="12">
        <f t="shared" si="3"/>
        <v>136978.37480000002</v>
      </c>
      <c r="J45" s="50"/>
      <c r="K45" s="12">
        <v>136978.37480000002</v>
      </c>
      <c r="L45" s="50"/>
      <c r="N45" s="24"/>
      <c r="O45" s="24"/>
      <c r="P45" s="24"/>
      <c r="Q45" s="24"/>
      <c r="R45" s="24"/>
    </row>
    <row r="46" spans="2:18" s="22" customFormat="1" ht="15" customHeight="1">
      <c r="B46" s="46" t="s">
        <v>54</v>
      </c>
      <c r="C46" s="174"/>
      <c r="D46" s="12">
        <f t="shared" si="2"/>
        <v>210201.91640999998</v>
      </c>
      <c r="E46" s="12"/>
      <c r="F46" s="66">
        <v>210201.91640999998</v>
      </c>
      <c r="G46" s="12"/>
      <c r="H46" s="66"/>
      <c r="I46" s="12">
        <f t="shared" si="3"/>
        <v>210201.91640999998</v>
      </c>
      <c r="J46" s="50"/>
      <c r="K46" s="12">
        <v>210201.91640999998</v>
      </c>
      <c r="L46" s="50"/>
      <c r="N46" s="24"/>
      <c r="O46" s="24"/>
      <c r="P46" s="24"/>
      <c r="Q46" s="24"/>
      <c r="R46" s="24"/>
    </row>
    <row r="47" spans="2:18" s="22" customFormat="1" ht="18" customHeight="1">
      <c r="B47" s="46" t="s">
        <v>55</v>
      </c>
      <c r="C47" s="174"/>
      <c r="D47" s="12">
        <f t="shared" si="2"/>
        <v>187502.28665000002</v>
      </c>
      <c r="E47" s="12"/>
      <c r="F47" s="66">
        <v>187502.28665000002</v>
      </c>
      <c r="G47" s="12"/>
      <c r="H47" s="66"/>
      <c r="I47" s="12">
        <f t="shared" si="3"/>
        <v>187502.28665000002</v>
      </c>
      <c r="J47" s="50"/>
      <c r="K47" s="12">
        <v>187502.28665000002</v>
      </c>
      <c r="L47" s="50"/>
      <c r="N47" s="24"/>
      <c r="O47" s="24"/>
      <c r="P47" s="24"/>
      <c r="Q47" s="24"/>
      <c r="R47" s="24"/>
    </row>
    <row r="48" spans="2:18" s="22" customFormat="1" ht="18" customHeight="1">
      <c r="B48" s="46" t="s">
        <v>44</v>
      </c>
      <c r="C48" s="174"/>
      <c r="D48" s="12">
        <f t="shared" si="2"/>
        <v>190886.76868</v>
      </c>
      <c r="E48" s="12"/>
      <c r="F48" s="66">
        <v>190886.76868</v>
      </c>
      <c r="G48" s="12"/>
      <c r="H48" s="66"/>
      <c r="I48" s="12">
        <f t="shared" si="3"/>
        <v>190886.76868</v>
      </c>
      <c r="J48" s="50"/>
      <c r="K48" s="12">
        <v>190886.76868</v>
      </c>
      <c r="L48" s="50"/>
      <c r="N48" s="24"/>
      <c r="O48" s="24"/>
      <c r="P48" s="24"/>
      <c r="Q48" s="24"/>
      <c r="R48" s="24"/>
    </row>
    <row r="49" spans="2:18" s="22" customFormat="1" ht="15" customHeight="1">
      <c r="B49" s="46" t="s">
        <v>45</v>
      </c>
      <c r="C49" s="174"/>
      <c r="D49" s="12">
        <f t="shared" si="2"/>
        <v>138826.74085</v>
      </c>
      <c r="E49" s="12"/>
      <c r="F49" s="66">
        <v>138826.74085</v>
      </c>
      <c r="G49" s="12"/>
      <c r="H49" s="66"/>
      <c r="I49" s="12">
        <f t="shared" si="3"/>
        <v>138826.74085</v>
      </c>
      <c r="J49" s="50"/>
      <c r="K49" s="12">
        <v>138826.74085</v>
      </c>
      <c r="L49" s="50"/>
      <c r="N49" s="24"/>
      <c r="O49" s="28"/>
      <c r="P49" s="24"/>
      <c r="Q49" s="24"/>
      <c r="R49" s="24"/>
    </row>
    <row r="50" spans="2:18" s="22" customFormat="1" ht="15" customHeight="1">
      <c r="B50" s="46" t="s">
        <v>39</v>
      </c>
      <c r="C50" s="174"/>
      <c r="D50" s="12">
        <f t="shared" si="2"/>
        <v>147930.13369999998</v>
      </c>
      <c r="E50" s="12"/>
      <c r="F50" s="66">
        <v>147930.13369999998</v>
      </c>
      <c r="G50" s="12"/>
      <c r="H50" s="66"/>
      <c r="I50" s="12">
        <f t="shared" si="3"/>
        <v>147930.13369999998</v>
      </c>
      <c r="J50" s="50"/>
      <c r="K50" s="12">
        <v>147930.13369999998</v>
      </c>
      <c r="L50" s="50"/>
      <c r="N50" s="24"/>
      <c r="O50" s="24"/>
      <c r="P50" s="24"/>
      <c r="Q50" s="24"/>
      <c r="R50" s="24"/>
    </row>
    <row r="51" spans="2:18" s="22" customFormat="1" ht="17.25" customHeight="1">
      <c r="B51" s="46" t="s">
        <v>46</v>
      </c>
      <c r="C51" s="174"/>
      <c r="D51" s="12">
        <f t="shared" si="2"/>
        <v>191340.34152</v>
      </c>
      <c r="E51" s="12"/>
      <c r="F51" s="66">
        <v>191340.34152</v>
      </c>
      <c r="G51" s="12"/>
      <c r="H51" s="66"/>
      <c r="I51" s="12">
        <f t="shared" si="3"/>
        <v>191340.34152</v>
      </c>
      <c r="J51" s="50"/>
      <c r="K51" s="12">
        <v>191340.34152</v>
      </c>
      <c r="L51" s="50"/>
      <c r="N51" s="24"/>
      <c r="O51" s="24"/>
      <c r="P51" s="24"/>
      <c r="Q51" s="24"/>
      <c r="R51" s="24"/>
    </row>
    <row r="52" spans="2:18" s="22" customFormat="1" ht="14.25" customHeight="1">
      <c r="B52" s="159" t="s">
        <v>4</v>
      </c>
      <c r="C52" s="159"/>
      <c r="D52" s="12">
        <f t="shared" si="2"/>
        <v>318890.47099999944</v>
      </c>
      <c r="E52" s="12"/>
      <c r="F52" s="66">
        <v>318890.47099999944</v>
      </c>
      <c r="G52" s="16"/>
      <c r="H52" s="68"/>
      <c r="I52" s="12">
        <f t="shared" si="3"/>
        <v>287773.9542099987</v>
      </c>
      <c r="J52" s="50"/>
      <c r="K52" s="9">
        <v>287773.9542099987</v>
      </c>
      <c r="L52" s="50"/>
      <c r="N52" s="23"/>
      <c r="O52" s="23"/>
      <c r="P52" s="23"/>
      <c r="R52" s="24"/>
    </row>
    <row r="53" spans="2:18" s="22" customFormat="1" ht="29.25" customHeight="1">
      <c r="B53" s="125" t="s">
        <v>6</v>
      </c>
      <c r="C53" s="125"/>
      <c r="D53" s="13">
        <f>D35+D36+D37+D38+D39+D40+D41+D42+D43+D44+D45+D46+D47+D48+D49+D50+D51+D52</f>
        <v>3341600.52415</v>
      </c>
      <c r="E53" s="13"/>
      <c r="F53" s="67">
        <f>SUM(F35:F52)</f>
        <v>3341600.52415</v>
      </c>
      <c r="G53" s="13"/>
      <c r="H53" s="67"/>
      <c r="I53" s="13">
        <f>I35+I36+I37+I38+I39+I40+I41+I42+I43+I44+I45+I46+I47+I48+I49+I50+I51+I52</f>
        <v>3310484.007359999</v>
      </c>
      <c r="J53" s="50"/>
      <c r="K53" s="13">
        <f>K35+K36+K37+K38+K39+K40+K41+K42+K43+K44+K45+K46+K47+K48+K49+K50+K51+K52</f>
        <v>3310484.007359999</v>
      </c>
      <c r="L53" s="50"/>
      <c r="N53" s="23"/>
      <c r="O53" s="23"/>
      <c r="P53" s="23"/>
      <c r="R53" s="24"/>
    </row>
    <row r="54" spans="2:18" s="22" customFormat="1" ht="29.25" customHeight="1">
      <c r="B54" s="121" t="s">
        <v>11</v>
      </c>
      <c r="C54" s="122"/>
      <c r="D54" s="122"/>
      <c r="E54" s="122"/>
      <c r="F54" s="122"/>
      <c r="G54" s="122"/>
      <c r="H54" s="122"/>
      <c r="I54" s="122"/>
      <c r="J54" s="123"/>
      <c r="K54" s="123"/>
      <c r="L54" s="124"/>
      <c r="N54" s="23"/>
      <c r="O54" s="23"/>
      <c r="P54" s="23"/>
      <c r="R54" s="24"/>
    </row>
    <row r="55" spans="2:12" s="22" customFormat="1" ht="45.75" customHeight="1">
      <c r="B55" s="120" t="s">
        <v>43</v>
      </c>
      <c r="C55" s="93" t="s">
        <v>108</v>
      </c>
      <c r="D55" s="71">
        <f>F55+E55</f>
        <v>9599.78728</v>
      </c>
      <c r="E55" s="66"/>
      <c r="F55" s="66">
        <v>9599.78728</v>
      </c>
      <c r="G55" s="12"/>
      <c r="H55" s="69">
        <v>0.217</v>
      </c>
      <c r="I55" s="12">
        <f>K55+J55</f>
        <v>9599.78728</v>
      </c>
      <c r="J55" s="50"/>
      <c r="K55" s="12">
        <v>9599.78728</v>
      </c>
      <c r="L55" s="50"/>
    </row>
    <row r="56" spans="2:12" s="22" customFormat="1" ht="45.75" customHeight="1">
      <c r="B56" s="120"/>
      <c r="C56" s="93" t="s">
        <v>63</v>
      </c>
      <c r="D56" s="71">
        <f>F56+E56</f>
        <v>10057.07506</v>
      </c>
      <c r="E56" s="66"/>
      <c r="F56" s="66">
        <v>10057.07506</v>
      </c>
      <c r="G56" s="12"/>
      <c r="H56" s="69">
        <v>0.062</v>
      </c>
      <c r="I56" s="12">
        <f>K56+J56</f>
        <v>10057.07506</v>
      </c>
      <c r="J56" s="50"/>
      <c r="K56" s="12">
        <v>10057.07506</v>
      </c>
      <c r="L56" s="50"/>
    </row>
    <row r="57" spans="2:12" s="22" customFormat="1" ht="45.75" customHeight="1">
      <c r="B57" s="120"/>
      <c r="C57" s="93" t="s">
        <v>64</v>
      </c>
      <c r="D57" s="71">
        <f>F57+E57</f>
        <v>5507.0369900000005</v>
      </c>
      <c r="E57" s="66"/>
      <c r="F57" s="66">
        <v>5507.0369900000005</v>
      </c>
      <c r="G57" s="12"/>
      <c r="H57" s="69">
        <v>0.0915</v>
      </c>
      <c r="I57" s="12">
        <f>K57+J57</f>
        <v>5507.0369900000005</v>
      </c>
      <c r="J57" s="50"/>
      <c r="K57" s="12">
        <v>5507.0369900000005</v>
      </c>
      <c r="L57" s="50"/>
    </row>
    <row r="58" spans="2:14" s="22" customFormat="1" ht="19.5" customHeight="1">
      <c r="B58" s="120"/>
      <c r="C58" s="59"/>
      <c r="D58" s="72">
        <f>F58</f>
        <v>25163.89933</v>
      </c>
      <c r="E58" s="72"/>
      <c r="F58" s="72">
        <f>SUM(F55:F57)</f>
        <v>25163.89933</v>
      </c>
      <c r="G58" s="18"/>
      <c r="H58" s="70">
        <f>SUM(H55:H57)</f>
        <v>0.37050000000000005</v>
      </c>
      <c r="I58" s="18">
        <f>K58</f>
        <v>25163.89933</v>
      </c>
      <c r="J58" s="50"/>
      <c r="K58" s="18">
        <f>SUM(K55:K57)</f>
        <v>25163.89933</v>
      </c>
      <c r="L58" s="50"/>
      <c r="N58" s="23"/>
    </row>
    <row r="59" spans="2:14" s="22" customFormat="1" ht="25.5" customHeight="1" hidden="1">
      <c r="B59" s="94" t="s">
        <v>13</v>
      </c>
      <c r="C59" s="95"/>
      <c r="D59" s="71"/>
      <c r="E59" s="71"/>
      <c r="F59" s="71"/>
      <c r="G59" s="17"/>
      <c r="H59" s="71"/>
      <c r="I59" s="17"/>
      <c r="J59" s="50"/>
      <c r="K59" s="17"/>
      <c r="L59" s="50"/>
      <c r="N59" s="23"/>
    </row>
    <row r="60" spans="2:14" s="22" customFormat="1" ht="14.25" customHeight="1" hidden="1">
      <c r="B60" s="94"/>
      <c r="C60" s="59"/>
      <c r="D60" s="72">
        <f>D59</f>
        <v>0</v>
      </c>
      <c r="E60" s="72"/>
      <c r="F60" s="72">
        <f>F59</f>
        <v>0</v>
      </c>
      <c r="G60" s="18"/>
      <c r="H60" s="72"/>
      <c r="I60" s="18">
        <f>I59</f>
        <v>0</v>
      </c>
      <c r="J60" s="50"/>
      <c r="K60" s="18">
        <f>K59</f>
        <v>0</v>
      </c>
      <c r="L60" s="50"/>
      <c r="N60" s="23"/>
    </row>
    <row r="61" spans="2:14" s="22" customFormat="1" ht="28.5" customHeight="1" hidden="1">
      <c r="B61" s="94" t="s">
        <v>14</v>
      </c>
      <c r="C61" s="95" t="s">
        <v>15</v>
      </c>
      <c r="D61" s="71"/>
      <c r="E61" s="71"/>
      <c r="F61" s="71"/>
      <c r="G61" s="17"/>
      <c r="H61" s="71"/>
      <c r="I61" s="17"/>
      <c r="J61" s="50"/>
      <c r="K61" s="17"/>
      <c r="L61" s="50"/>
      <c r="N61" s="23"/>
    </row>
    <row r="62" spans="2:14" s="22" customFormat="1" ht="27.75" customHeight="1" hidden="1">
      <c r="B62" s="94"/>
      <c r="C62" s="95" t="s">
        <v>16</v>
      </c>
      <c r="D62" s="71"/>
      <c r="E62" s="71"/>
      <c r="F62" s="71"/>
      <c r="G62" s="17"/>
      <c r="H62" s="71"/>
      <c r="I62" s="17"/>
      <c r="J62" s="50"/>
      <c r="K62" s="17"/>
      <c r="L62" s="50"/>
      <c r="N62" s="23"/>
    </row>
    <row r="63" spans="2:14" s="22" customFormat="1" ht="20.25" customHeight="1" hidden="1">
      <c r="B63" s="94"/>
      <c r="C63" s="61" t="s">
        <v>8</v>
      </c>
      <c r="D63" s="71"/>
      <c r="E63" s="71"/>
      <c r="F63" s="71"/>
      <c r="G63" s="17"/>
      <c r="H63" s="71"/>
      <c r="I63" s="17"/>
      <c r="J63" s="50"/>
      <c r="K63" s="17"/>
      <c r="L63" s="50"/>
      <c r="N63" s="23"/>
    </row>
    <row r="64" spans="2:14" s="22" customFormat="1" ht="25.5" customHeight="1" hidden="1">
      <c r="B64" s="94" t="s">
        <v>17</v>
      </c>
      <c r="C64" s="95"/>
      <c r="D64" s="71"/>
      <c r="E64" s="71"/>
      <c r="F64" s="71"/>
      <c r="G64" s="17"/>
      <c r="H64" s="71"/>
      <c r="I64" s="17"/>
      <c r="J64" s="50"/>
      <c r="K64" s="17"/>
      <c r="L64" s="50"/>
      <c r="N64" s="23"/>
    </row>
    <row r="65" spans="2:14" s="22" customFormat="1" ht="13.5" customHeight="1" hidden="1">
      <c r="B65" s="94"/>
      <c r="C65" s="95"/>
      <c r="D65" s="71"/>
      <c r="E65" s="71"/>
      <c r="F65" s="71"/>
      <c r="G65" s="17"/>
      <c r="H65" s="71"/>
      <c r="I65" s="17"/>
      <c r="J65" s="50"/>
      <c r="K65" s="17"/>
      <c r="L65" s="50"/>
      <c r="N65" s="23"/>
    </row>
    <row r="66" spans="2:14" s="22" customFormat="1" ht="32.25" customHeight="1">
      <c r="B66" s="96" t="s">
        <v>13</v>
      </c>
      <c r="C66" s="97" t="s">
        <v>65</v>
      </c>
      <c r="D66" s="71">
        <f>E66+F66</f>
        <v>59797.75167</v>
      </c>
      <c r="E66" s="71"/>
      <c r="F66" s="71">
        <v>59797.75167</v>
      </c>
      <c r="G66" s="17"/>
      <c r="H66" s="69"/>
      <c r="I66" s="12">
        <f>K66+J66</f>
        <v>59840.57346</v>
      </c>
      <c r="J66" s="50"/>
      <c r="K66" s="17">
        <v>59840.57346</v>
      </c>
      <c r="L66" s="50"/>
      <c r="N66" s="23"/>
    </row>
    <row r="67" spans="2:14" s="22" customFormat="1" ht="13.5" customHeight="1">
      <c r="B67" s="98"/>
      <c r="C67" s="59" t="s">
        <v>8</v>
      </c>
      <c r="D67" s="72">
        <f>D66</f>
        <v>59797.75167</v>
      </c>
      <c r="E67" s="71"/>
      <c r="F67" s="72">
        <f>F66</f>
        <v>59797.75167</v>
      </c>
      <c r="G67" s="17"/>
      <c r="H67" s="71"/>
      <c r="I67" s="18">
        <f>I66</f>
        <v>59840.57346</v>
      </c>
      <c r="J67" s="50"/>
      <c r="K67" s="18">
        <f>K66</f>
        <v>59840.57346</v>
      </c>
      <c r="L67" s="50"/>
      <c r="N67" s="23"/>
    </row>
    <row r="68" spans="2:14" s="22" customFormat="1" ht="45" customHeight="1">
      <c r="B68" s="99" t="s">
        <v>56</v>
      </c>
      <c r="C68" s="61" t="s">
        <v>107</v>
      </c>
      <c r="D68" s="71">
        <f>E68+F68</f>
        <v>41722.98647</v>
      </c>
      <c r="E68" s="72"/>
      <c r="F68" s="71">
        <v>41722.98647</v>
      </c>
      <c r="G68" s="18"/>
      <c r="H68" s="73">
        <v>0.26</v>
      </c>
      <c r="I68" s="12">
        <f>K68+J68</f>
        <v>41577.162950000005</v>
      </c>
      <c r="J68" s="50"/>
      <c r="K68" s="17">
        <v>41577.162950000005</v>
      </c>
      <c r="L68" s="50"/>
      <c r="N68" s="23"/>
    </row>
    <row r="69" spans="2:14" s="22" customFormat="1" ht="19.5" customHeight="1">
      <c r="B69" s="100"/>
      <c r="C69" s="59" t="s">
        <v>8</v>
      </c>
      <c r="D69" s="72">
        <f>D68</f>
        <v>41722.98647</v>
      </c>
      <c r="E69" s="72"/>
      <c r="F69" s="72">
        <f>F68</f>
        <v>41722.98647</v>
      </c>
      <c r="G69" s="18"/>
      <c r="H69" s="70">
        <f>H68</f>
        <v>0.26</v>
      </c>
      <c r="I69" s="18">
        <f>I68</f>
        <v>41577.162950000005</v>
      </c>
      <c r="J69" s="50"/>
      <c r="K69" s="18">
        <f>K68</f>
        <v>41577.162950000005</v>
      </c>
      <c r="L69" s="50"/>
      <c r="N69" s="23"/>
    </row>
    <row r="70" spans="2:14" s="22" customFormat="1" ht="48" customHeight="1">
      <c r="B70" s="101" t="s">
        <v>34</v>
      </c>
      <c r="C70" s="61" t="s">
        <v>62</v>
      </c>
      <c r="D70" s="71">
        <f>E70+F70</f>
        <v>45886.0086</v>
      </c>
      <c r="E70" s="71"/>
      <c r="F70" s="71">
        <v>45886.0086</v>
      </c>
      <c r="G70" s="18"/>
      <c r="H70" s="74">
        <v>0.275</v>
      </c>
      <c r="I70" s="12">
        <f>K70+J70</f>
        <v>45734.30058999999</v>
      </c>
      <c r="J70" s="50"/>
      <c r="K70" s="17">
        <v>45734.30058999999</v>
      </c>
      <c r="L70" s="50"/>
      <c r="N70" s="23"/>
    </row>
    <row r="71" spans="2:14" s="22" customFormat="1" ht="19.5" customHeight="1">
      <c r="B71" s="100"/>
      <c r="C71" s="59" t="s">
        <v>8</v>
      </c>
      <c r="D71" s="72">
        <f>D70</f>
        <v>45886.0086</v>
      </c>
      <c r="E71" s="72"/>
      <c r="F71" s="72">
        <f>F70</f>
        <v>45886.0086</v>
      </c>
      <c r="G71" s="18"/>
      <c r="H71" s="70">
        <f>H70</f>
        <v>0.275</v>
      </c>
      <c r="I71" s="18">
        <f>I70</f>
        <v>45734.30058999999</v>
      </c>
      <c r="J71" s="50"/>
      <c r="K71" s="18">
        <f>K70</f>
        <v>45734.30058999999</v>
      </c>
      <c r="L71" s="50"/>
      <c r="N71" s="23"/>
    </row>
    <row r="72" spans="2:14" s="22" customFormat="1" ht="58.5" customHeight="1">
      <c r="B72" s="113" t="s">
        <v>76</v>
      </c>
      <c r="C72" s="61" t="s">
        <v>80</v>
      </c>
      <c r="D72" s="71">
        <f aca="true" t="shared" si="4" ref="D72:D81">F72</f>
        <v>47811.00043</v>
      </c>
      <c r="E72" s="71"/>
      <c r="F72" s="71">
        <v>47811.00043</v>
      </c>
      <c r="G72" s="18"/>
      <c r="H72" s="72"/>
      <c r="I72" s="17">
        <f>K72</f>
        <v>47811.00042999999</v>
      </c>
      <c r="J72" s="50"/>
      <c r="K72" s="17">
        <v>47811.00042999999</v>
      </c>
      <c r="L72" s="50"/>
      <c r="N72" s="23"/>
    </row>
    <row r="73" spans="2:14" s="22" customFormat="1" ht="48.75" customHeight="1">
      <c r="B73" s="114"/>
      <c r="C73" s="61" t="s">
        <v>82</v>
      </c>
      <c r="D73" s="71">
        <f t="shared" si="4"/>
        <v>180701.42794999998</v>
      </c>
      <c r="E73" s="71"/>
      <c r="F73" s="71">
        <v>180701.42794999998</v>
      </c>
      <c r="G73" s="18"/>
      <c r="H73" s="72"/>
      <c r="I73" s="17">
        <f>K73</f>
        <v>180701.42795</v>
      </c>
      <c r="J73" s="63"/>
      <c r="K73" s="17">
        <v>180701.42795</v>
      </c>
      <c r="L73" s="50"/>
      <c r="N73" s="23"/>
    </row>
    <row r="74" spans="2:14" s="22" customFormat="1" ht="19.5" customHeight="1">
      <c r="B74" s="100"/>
      <c r="C74" s="59"/>
      <c r="D74" s="72">
        <f t="shared" si="4"/>
        <v>228512.42838</v>
      </c>
      <c r="E74" s="72"/>
      <c r="F74" s="72">
        <f>F72+F73</f>
        <v>228512.42838</v>
      </c>
      <c r="G74" s="18"/>
      <c r="H74" s="72"/>
      <c r="I74" s="18">
        <f>K74</f>
        <v>228512.42838</v>
      </c>
      <c r="J74" s="50"/>
      <c r="K74" s="18">
        <f>K72+K73</f>
        <v>228512.42838</v>
      </c>
      <c r="L74" s="50"/>
      <c r="N74" s="23"/>
    </row>
    <row r="75" spans="2:14" s="22" customFormat="1" ht="64.5" customHeight="1">
      <c r="B75" s="101" t="s">
        <v>81</v>
      </c>
      <c r="C75" s="61" t="s">
        <v>109</v>
      </c>
      <c r="D75" s="71">
        <f t="shared" si="4"/>
        <v>289651.53044</v>
      </c>
      <c r="E75" s="71"/>
      <c r="F75" s="71">
        <v>289651.53044</v>
      </c>
      <c r="G75" s="18"/>
      <c r="H75" s="69">
        <v>3.142</v>
      </c>
      <c r="I75" s="17">
        <f>K75</f>
        <v>288310.42948000005</v>
      </c>
      <c r="J75" s="63"/>
      <c r="K75" s="17">
        <v>288310.42948000005</v>
      </c>
      <c r="L75" s="50"/>
      <c r="N75" s="23"/>
    </row>
    <row r="76" spans="2:14" s="22" customFormat="1" ht="19.5" customHeight="1">
      <c r="B76" s="100"/>
      <c r="C76" s="59"/>
      <c r="D76" s="72">
        <f t="shared" si="4"/>
        <v>289651.53044</v>
      </c>
      <c r="E76" s="72"/>
      <c r="F76" s="72">
        <f>F75</f>
        <v>289651.53044</v>
      </c>
      <c r="G76" s="18"/>
      <c r="H76" s="70">
        <f>H75</f>
        <v>3.142</v>
      </c>
      <c r="I76" s="18">
        <f>K76</f>
        <v>288310.42948000005</v>
      </c>
      <c r="J76" s="50"/>
      <c r="K76" s="18">
        <f>K75</f>
        <v>288310.42948000005</v>
      </c>
      <c r="L76" s="50"/>
      <c r="N76" s="23"/>
    </row>
    <row r="77" spans="2:14" s="22" customFormat="1" ht="39" customHeight="1" hidden="1">
      <c r="B77" s="101"/>
      <c r="C77" s="61"/>
      <c r="D77" s="71"/>
      <c r="E77" s="71"/>
      <c r="F77" s="71"/>
      <c r="G77" s="18"/>
      <c r="H77" s="72"/>
      <c r="I77" s="18"/>
      <c r="J77" s="50"/>
      <c r="K77" s="18"/>
      <c r="L77" s="50"/>
      <c r="N77" s="23"/>
    </row>
    <row r="78" spans="2:14" s="22" customFormat="1" ht="19.5" customHeight="1" hidden="1">
      <c r="B78" s="100"/>
      <c r="C78" s="59"/>
      <c r="D78" s="72"/>
      <c r="E78" s="72"/>
      <c r="F78" s="72"/>
      <c r="G78" s="18"/>
      <c r="H78" s="72"/>
      <c r="I78" s="18"/>
      <c r="J78" s="50"/>
      <c r="K78" s="18"/>
      <c r="L78" s="50"/>
      <c r="N78" s="23"/>
    </row>
    <row r="79" spans="2:14" s="22" customFormat="1" ht="54" customHeight="1">
      <c r="B79" s="101" t="s">
        <v>75</v>
      </c>
      <c r="C79" s="61" t="s">
        <v>83</v>
      </c>
      <c r="D79" s="71">
        <f t="shared" si="4"/>
        <v>14702.382</v>
      </c>
      <c r="E79" s="71"/>
      <c r="F79" s="71">
        <v>14702.382</v>
      </c>
      <c r="G79" s="18"/>
      <c r="H79" s="72"/>
      <c r="I79" s="17">
        <f>K79</f>
        <v>14576.73181</v>
      </c>
      <c r="J79" s="63"/>
      <c r="K79" s="17">
        <v>14576.73181</v>
      </c>
      <c r="L79" s="50"/>
      <c r="N79" s="23"/>
    </row>
    <row r="80" spans="2:14" s="22" customFormat="1" ht="19.5" customHeight="1">
      <c r="B80" s="100"/>
      <c r="C80" s="59" t="s">
        <v>8</v>
      </c>
      <c r="D80" s="72">
        <f t="shared" si="4"/>
        <v>14702.382</v>
      </c>
      <c r="E80" s="72"/>
      <c r="F80" s="72">
        <f>F79</f>
        <v>14702.382</v>
      </c>
      <c r="G80" s="18"/>
      <c r="H80" s="72"/>
      <c r="I80" s="18">
        <f>K80</f>
        <v>14576.73181</v>
      </c>
      <c r="J80" s="50"/>
      <c r="K80" s="18">
        <f>K79</f>
        <v>14576.73181</v>
      </c>
      <c r="L80" s="50"/>
      <c r="N80" s="23"/>
    </row>
    <row r="81" spans="2:14" s="22" customFormat="1" ht="22.5" customHeight="1">
      <c r="B81" s="175" t="s">
        <v>9</v>
      </c>
      <c r="C81" s="175"/>
      <c r="D81" s="67">
        <f t="shared" si="4"/>
        <v>34584.01509</v>
      </c>
      <c r="E81" s="66"/>
      <c r="F81" s="67">
        <v>34584.01509</v>
      </c>
      <c r="G81" s="12"/>
      <c r="H81" s="75"/>
      <c r="I81" s="13">
        <f>J81+K81</f>
        <v>22453.474739999958</v>
      </c>
      <c r="J81" s="49"/>
      <c r="K81" s="13">
        <v>22453.474739999958</v>
      </c>
      <c r="L81" s="50"/>
      <c r="N81" s="24"/>
    </row>
    <row r="82" spans="2:14" s="22" customFormat="1" ht="22.5" customHeight="1">
      <c r="B82" s="175" t="s">
        <v>22</v>
      </c>
      <c r="C82" s="175"/>
      <c r="D82" s="66"/>
      <c r="E82" s="66"/>
      <c r="F82" s="66"/>
      <c r="G82" s="12"/>
      <c r="H82" s="75"/>
      <c r="I82" s="12"/>
      <c r="J82" s="50"/>
      <c r="K82" s="12"/>
      <c r="L82" s="50"/>
      <c r="N82" s="24"/>
    </row>
    <row r="83" spans="2:14" s="22" customFormat="1" ht="22.5" customHeight="1">
      <c r="B83" s="94"/>
      <c r="C83" s="92" t="s">
        <v>57</v>
      </c>
      <c r="D83" s="66">
        <f>F83</f>
        <v>629.76068</v>
      </c>
      <c r="E83" s="66"/>
      <c r="F83" s="66">
        <v>629.76068</v>
      </c>
      <c r="G83" s="12"/>
      <c r="H83" s="75"/>
      <c r="I83" s="12"/>
      <c r="J83" s="50"/>
      <c r="K83" s="12"/>
      <c r="L83" s="50"/>
      <c r="N83" s="24"/>
    </row>
    <row r="84" spans="2:14" s="22" customFormat="1" ht="41.25" customHeight="1">
      <c r="B84" s="125" t="s">
        <v>7</v>
      </c>
      <c r="C84" s="125"/>
      <c r="D84" s="13">
        <f>F84+E84</f>
        <v>740650.76266</v>
      </c>
      <c r="E84" s="13"/>
      <c r="F84" s="67">
        <f>F58+F67+F69+F71+F74+F76+F78+F80+F81+F83</f>
        <v>740650.76266</v>
      </c>
      <c r="G84" s="13"/>
      <c r="H84" s="76">
        <f>H58+H67+H69+H71+H74+H76+H80</f>
        <v>4.0475</v>
      </c>
      <c r="I84" s="13">
        <f>K84+J84</f>
        <v>726169.00074</v>
      </c>
      <c r="J84" s="13"/>
      <c r="K84" s="13">
        <f>K58+K67+K69+K71+K74+K76+K78+K80+K81+K83</f>
        <v>726169.00074</v>
      </c>
      <c r="L84" s="50"/>
      <c r="N84" s="24"/>
    </row>
    <row r="85" spans="2:14" s="22" customFormat="1" ht="26.25" customHeight="1">
      <c r="B85" s="121" t="s">
        <v>12</v>
      </c>
      <c r="C85" s="122"/>
      <c r="D85" s="122"/>
      <c r="E85" s="122"/>
      <c r="F85" s="122"/>
      <c r="G85" s="122"/>
      <c r="H85" s="122"/>
      <c r="I85" s="122"/>
      <c r="J85" s="123"/>
      <c r="K85" s="123"/>
      <c r="L85" s="124"/>
      <c r="N85" s="24"/>
    </row>
    <row r="86" spans="2:14" s="22" customFormat="1" ht="39" customHeight="1">
      <c r="B86" s="118" t="s">
        <v>66</v>
      </c>
      <c r="C86" s="61" t="s">
        <v>84</v>
      </c>
      <c r="D86" s="66">
        <f>F86+E86</f>
        <v>17313.40151</v>
      </c>
      <c r="E86" s="59"/>
      <c r="F86" s="66">
        <v>17313.40151</v>
      </c>
      <c r="G86" s="59"/>
      <c r="H86" s="77"/>
      <c r="I86" s="66">
        <f>J86+K86</f>
        <v>900.90289</v>
      </c>
      <c r="J86" s="59"/>
      <c r="K86" s="66">
        <v>900.90289</v>
      </c>
      <c r="L86" s="102"/>
      <c r="M86" s="45"/>
      <c r="N86" s="24"/>
    </row>
    <row r="87" spans="2:14" s="22" customFormat="1" ht="26.25" customHeight="1">
      <c r="B87" s="119"/>
      <c r="C87" s="59" t="s">
        <v>8</v>
      </c>
      <c r="D87" s="67">
        <f>F87+E87</f>
        <v>17313.40151</v>
      </c>
      <c r="E87" s="59"/>
      <c r="F87" s="67">
        <f>SUM(F86:F86)</f>
        <v>17313.40151</v>
      </c>
      <c r="G87" s="59"/>
      <c r="H87" s="78"/>
      <c r="I87" s="67">
        <f>K87</f>
        <v>900.90289</v>
      </c>
      <c r="J87" s="59"/>
      <c r="K87" s="67">
        <f>SUM(K86:K86)</f>
        <v>900.90289</v>
      </c>
      <c r="L87" s="102"/>
      <c r="M87" s="45"/>
      <c r="N87" s="24"/>
    </row>
    <row r="88" spans="2:14" s="22" customFormat="1" ht="36" customHeight="1">
      <c r="B88" s="130" t="s">
        <v>72</v>
      </c>
      <c r="C88" s="103" t="s">
        <v>89</v>
      </c>
      <c r="D88" s="66">
        <f>F88</f>
        <v>188767.07153000002</v>
      </c>
      <c r="E88" s="71"/>
      <c r="F88" s="66">
        <v>188767.07153000002</v>
      </c>
      <c r="G88" s="67"/>
      <c r="H88" s="77">
        <v>14.86</v>
      </c>
      <c r="I88" s="66">
        <f>K88</f>
        <v>188767.07153</v>
      </c>
      <c r="J88" s="71"/>
      <c r="K88" s="66">
        <v>188767.07153</v>
      </c>
      <c r="L88" s="104"/>
      <c r="M88" s="45"/>
      <c r="N88" s="57"/>
    </row>
    <row r="89" spans="2:14" s="22" customFormat="1" ht="18.75" customHeight="1">
      <c r="B89" s="131"/>
      <c r="C89" s="59" t="s">
        <v>8</v>
      </c>
      <c r="D89" s="67">
        <f>SUM(D88:D88)</f>
        <v>188767.07153000002</v>
      </c>
      <c r="E89" s="67"/>
      <c r="F89" s="67">
        <f>F88</f>
        <v>188767.07153000002</v>
      </c>
      <c r="G89" s="67"/>
      <c r="H89" s="78">
        <v>14.81</v>
      </c>
      <c r="I89" s="67">
        <f>SUM(I88:I88)</f>
        <v>188767.07153</v>
      </c>
      <c r="J89" s="67"/>
      <c r="K89" s="67">
        <f>SUM(K88:K88)</f>
        <v>188767.07153</v>
      </c>
      <c r="L89" s="104"/>
      <c r="M89" s="45"/>
      <c r="N89" s="24"/>
    </row>
    <row r="90" spans="2:14" s="22" customFormat="1" ht="30.75" customHeight="1">
      <c r="B90" s="153" t="s">
        <v>21</v>
      </c>
      <c r="C90" s="106" t="s">
        <v>93</v>
      </c>
      <c r="D90" s="66">
        <f>F90</f>
        <v>253653.72437</v>
      </c>
      <c r="E90" s="66"/>
      <c r="F90" s="85">
        <v>253653.72437</v>
      </c>
      <c r="G90" s="66"/>
      <c r="H90" s="77">
        <v>10.415</v>
      </c>
      <c r="I90" s="66">
        <f>K90</f>
        <v>253653.72437</v>
      </c>
      <c r="J90" s="66"/>
      <c r="K90" s="85">
        <v>253653.72437</v>
      </c>
      <c r="L90" s="104"/>
      <c r="M90" s="45"/>
      <c r="N90" s="24"/>
    </row>
    <row r="91" spans="2:14" s="22" customFormat="1" ht="30.75" customHeight="1">
      <c r="B91" s="153"/>
      <c r="C91" s="107" t="s">
        <v>110</v>
      </c>
      <c r="D91" s="66">
        <f>E91</f>
        <v>171863.52526</v>
      </c>
      <c r="E91" s="66">
        <v>171863.52526</v>
      </c>
      <c r="F91" s="85"/>
      <c r="G91" s="66"/>
      <c r="H91" s="77">
        <v>11.062</v>
      </c>
      <c r="I91" s="66">
        <f>L91+K91+J91</f>
        <v>171863.52526</v>
      </c>
      <c r="J91" s="66">
        <v>171863.52526</v>
      </c>
      <c r="K91" s="85"/>
      <c r="L91" s="104"/>
      <c r="M91" s="45"/>
      <c r="N91" s="24"/>
    </row>
    <row r="92" spans="2:14" s="22" customFormat="1" ht="30.75" customHeight="1">
      <c r="B92" s="153"/>
      <c r="C92" s="108" t="s">
        <v>94</v>
      </c>
      <c r="D92" s="66">
        <f>F92</f>
        <v>152869.04296</v>
      </c>
      <c r="E92" s="66"/>
      <c r="F92" s="85">
        <v>152869.04296</v>
      </c>
      <c r="G92" s="66"/>
      <c r="H92" s="77">
        <v>12.42</v>
      </c>
      <c r="I92" s="66">
        <f>K92</f>
        <v>152869.04296000002</v>
      </c>
      <c r="J92" s="66"/>
      <c r="K92" s="85">
        <v>152869.04296000002</v>
      </c>
      <c r="L92" s="104"/>
      <c r="M92" s="45"/>
      <c r="N92" s="24"/>
    </row>
    <row r="93" spans="2:14" s="22" customFormat="1" ht="30.75" customHeight="1">
      <c r="B93" s="153"/>
      <c r="C93" s="108" t="s">
        <v>99</v>
      </c>
      <c r="D93" s="66">
        <f>E93</f>
        <v>117477.94288</v>
      </c>
      <c r="E93" s="85">
        <v>117477.94288</v>
      </c>
      <c r="F93" s="86"/>
      <c r="G93" s="66"/>
      <c r="H93" s="77">
        <v>9.205</v>
      </c>
      <c r="I93" s="66">
        <f>J93</f>
        <v>117477.94288</v>
      </c>
      <c r="J93" s="66">
        <v>117477.94288</v>
      </c>
      <c r="K93" s="85"/>
      <c r="L93" s="104"/>
      <c r="M93" s="45"/>
      <c r="N93" s="24"/>
    </row>
    <row r="94" spans="2:14" s="22" customFormat="1" ht="30.75" customHeight="1">
      <c r="B94" s="153"/>
      <c r="C94" s="108" t="s">
        <v>100</v>
      </c>
      <c r="D94" s="66">
        <f>E94</f>
        <v>162816.21835</v>
      </c>
      <c r="E94" s="85">
        <v>162816.21835</v>
      </c>
      <c r="F94" s="45"/>
      <c r="G94" s="66"/>
      <c r="H94" s="77">
        <v>11.745</v>
      </c>
      <c r="I94" s="66">
        <f>J94</f>
        <v>162816.21835</v>
      </c>
      <c r="J94" s="66">
        <v>162816.21835</v>
      </c>
      <c r="K94" s="85"/>
      <c r="L94" s="104"/>
      <c r="M94" s="45"/>
      <c r="N94" s="24"/>
    </row>
    <row r="95" spans="2:14" s="22" customFormat="1" ht="30.75" customHeight="1">
      <c r="B95" s="153"/>
      <c r="C95" s="108" t="s">
        <v>135</v>
      </c>
      <c r="D95" s="66">
        <f>F95</f>
        <v>64575.30856</v>
      </c>
      <c r="E95" s="45"/>
      <c r="F95" s="85">
        <v>64575.30856</v>
      </c>
      <c r="G95" s="66"/>
      <c r="H95" s="77">
        <v>3.804</v>
      </c>
      <c r="I95" s="66">
        <f>K95</f>
        <v>64575.30856</v>
      </c>
      <c r="J95" s="66"/>
      <c r="K95" s="85">
        <v>64575.30856</v>
      </c>
      <c r="L95" s="104"/>
      <c r="M95" s="45"/>
      <c r="N95" s="24"/>
    </row>
    <row r="96" spans="2:14" s="22" customFormat="1" ht="30.75" customHeight="1">
      <c r="B96" s="153"/>
      <c r="C96" s="108" t="s">
        <v>121</v>
      </c>
      <c r="D96" s="66">
        <f>F96</f>
        <v>100450.04282</v>
      </c>
      <c r="E96" s="86"/>
      <c r="F96" s="85">
        <v>100450.04282</v>
      </c>
      <c r="G96" s="66"/>
      <c r="H96" s="77">
        <v>6.05</v>
      </c>
      <c r="I96" s="66">
        <f>K96</f>
        <v>100450.04282</v>
      </c>
      <c r="J96" s="66"/>
      <c r="K96" s="85">
        <v>100450.04282</v>
      </c>
      <c r="L96" s="104"/>
      <c r="M96" s="45"/>
      <c r="N96" s="24"/>
    </row>
    <row r="97" spans="2:14" s="22" customFormat="1" ht="30.75" customHeight="1">
      <c r="B97" s="153"/>
      <c r="C97" s="108" t="s">
        <v>122</v>
      </c>
      <c r="D97" s="66">
        <f>G97+F97+E97</f>
        <v>268981.45099</v>
      </c>
      <c r="E97" s="88">
        <v>2718.463</v>
      </c>
      <c r="F97" s="85">
        <v>266262.98799</v>
      </c>
      <c r="G97" s="66"/>
      <c r="H97" s="77">
        <v>10.82</v>
      </c>
      <c r="I97" s="66">
        <f>L97+K97+J97</f>
        <v>268981.45099</v>
      </c>
      <c r="J97" s="66">
        <v>2718.463</v>
      </c>
      <c r="K97" s="85">
        <v>266262.98799</v>
      </c>
      <c r="L97" s="104"/>
      <c r="M97" s="45"/>
      <c r="N97" s="24"/>
    </row>
    <row r="98" spans="2:14" s="22" customFormat="1" ht="20.25" customHeight="1">
      <c r="B98" s="153"/>
      <c r="C98" s="59" t="s">
        <v>8</v>
      </c>
      <c r="D98" s="67">
        <f>F98+E98</f>
        <v>1292687.2561899999</v>
      </c>
      <c r="E98" s="67">
        <f>SUM(E90:E97)</f>
        <v>454876.14949</v>
      </c>
      <c r="F98" s="67">
        <f>SUM(F90:F97)</f>
        <v>837811.1066999999</v>
      </c>
      <c r="G98" s="67"/>
      <c r="H98" s="78">
        <f>SUM(H90:H97)</f>
        <v>75.52099999999999</v>
      </c>
      <c r="I98" s="67">
        <f>K98+J98</f>
        <v>1292687.25619</v>
      </c>
      <c r="J98" s="67">
        <f>SUM(J90:J97)</f>
        <v>454876.14949</v>
      </c>
      <c r="K98" s="67">
        <f>SUM(K90:K97)</f>
        <v>837811.1067000001</v>
      </c>
      <c r="L98" s="104"/>
      <c r="M98" s="45"/>
      <c r="N98" s="24"/>
    </row>
    <row r="99" spans="2:14" s="22" customFormat="1" ht="51" customHeight="1">
      <c r="B99" s="153" t="s">
        <v>43</v>
      </c>
      <c r="C99" s="100" t="s">
        <v>115</v>
      </c>
      <c r="D99" s="66">
        <f>E99+F99</f>
        <v>67394.08161</v>
      </c>
      <c r="E99" s="67"/>
      <c r="F99" s="85">
        <v>67394.08161</v>
      </c>
      <c r="G99" s="67"/>
      <c r="H99" s="79">
        <v>11</v>
      </c>
      <c r="I99" s="134">
        <f>J99+K99</f>
        <v>154941.82471000002</v>
      </c>
      <c r="J99" s="136"/>
      <c r="K99" s="132">
        <v>154941.82471000002</v>
      </c>
      <c r="L99" s="104"/>
      <c r="M99" s="45"/>
      <c r="N99" s="24"/>
    </row>
    <row r="100" spans="2:14" s="22" customFormat="1" ht="42" customHeight="1">
      <c r="B100" s="153"/>
      <c r="C100" s="100" t="s">
        <v>127</v>
      </c>
      <c r="D100" s="66">
        <f>F100</f>
        <v>94307.88363</v>
      </c>
      <c r="E100" s="67"/>
      <c r="F100" s="66">
        <v>94307.88363</v>
      </c>
      <c r="G100" s="67"/>
      <c r="H100" s="77">
        <v>4.8</v>
      </c>
      <c r="I100" s="135"/>
      <c r="J100" s="137"/>
      <c r="K100" s="133"/>
      <c r="L100" s="104"/>
      <c r="M100" s="45"/>
      <c r="N100" s="24"/>
    </row>
    <row r="101" spans="2:14" s="22" customFormat="1" ht="42" customHeight="1">
      <c r="B101" s="153"/>
      <c r="C101" s="100" t="s">
        <v>91</v>
      </c>
      <c r="D101" s="66">
        <f aca="true" t="shared" si="5" ref="D101:D107">F101+E101</f>
        <v>306362.86847000004</v>
      </c>
      <c r="E101" s="67"/>
      <c r="F101" s="66">
        <v>306362.86847000004</v>
      </c>
      <c r="G101" s="67"/>
      <c r="H101" s="77">
        <v>24.802</v>
      </c>
      <c r="I101" s="66">
        <f>K101</f>
        <v>306362.86847000004</v>
      </c>
      <c r="J101" s="67"/>
      <c r="K101" s="85">
        <v>306362.86847000004</v>
      </c>
      <c r="L101" s="104"/>
      <c r="M101" s="45"/>
      <c r="N101" s="24"/>
    </row>
    <row r="102" spans="2:14" s="22" customFormat="1" ht="57" customHeight="1">
      <c r="B102" s="153"/>
      <c r="C102" s="100" t="s">
        <v>128</v>
      </c>
      <c r="D102" s="66">
        <f t="shared" si="5"/>
        <v>144469.895</v>
      </c>
      <c r="E102" s="66">
        <v>142853.2543</v>
      </c>
      <c r="F102" s="87">
        <v>1616.6407</v>
      </c>
      <c r="G102" s="67"/>
      <c r="H102" s="77">
        <v>6.849</v>
      </c>
      <c r="I102" s="66">
        <f>K102+J102</f>
        <v>144469.895</v>
      </c>
      <c r="J102" s="66">
        <v>142853.2543</v>
      </c>
      <c r="K102" s="85">
        <v>1616.6407</v>
      </c>
      <c r="L102" s="104"/>
      <c r="M102" s="45"/>
      <c r="N102" s="24"/>
    </row>
    <row r="103" spans="2:14" s="22" customFormat="1" ht="38.25" customHeight="1">
      <c r="B103" s="153"/>
      <c r="C103" s="100" t="s">
        <v>123</v>
      </c>
      <c r="D103" s="66">
        <f t="shared" si="5"/>
        <v>180295.66179</v>
      </c>
      <c r="E103" s="66"/>
      <c r="F103" s="88">
        <v>180295.66179</v>
      </c>
      <c r="G103" s="67"/>
      <c r="H103" s="77">
        <v>9.108</v>
      </c>
      <c r="I103" s="66">
        <f>K103</f>
        <v>180295.66178999998</v>
      </c>
      <c r="J103" s="67"/>
      <c r="K103" s="85">
        <v>180295.66178999998</v>
      </c>
      <c r="L103" s="104"/>
      <c r="M103" s="45"/>
      <c r="N103" s="24"/>
    </row>
    <row r="104" spans="2:14" s="22" customFormat="1" ht="17.25" customHeight="1">
      <c r="B104" s="153"/>
      <c r="C104" s="59" t="s">
        <v>8</v>
      </c>
      <c r="D104" s="67">
        <f>F104+E104</f>
        <v>792830.3905000001</v>
      </c>
      <c r="E104" s="67">
        <f>SUM(E99:E103)</f>
        <v>142853.2543</v>
      </c>
      <c r="F104" s="67">
        <f>SUM(F99:F103)</f>
        <v>649977.1362000001</v>
      </c>
      <c r="G104" s="67"/>
      <c r="H104" s="78">
        <f>SUM(H99:H103)</f>
        <v>56.55900000000001</v>
      </c>
      <c r="I104" s="67">
        <f>K104+J104</f>
        <v>786070.2499700001</v>
      </c>
      <c r="J104" s="67">
        <f>SUM(J99:J103)</f>
        <v>142853.2543</v>
      </c>
      <c r="K104" s="67">
        <f>SUM(K99:K103)</f>
        <v>643216.9956700001</v>
      </c>
      <c r="L104" s="104"/>
      <c r="M104" s="45"/>
      <c r="N104" s="24"/>
    </row>
    <row r="105" spans="2:14" s="22" customFormat="1" ht="54" customHeight="1">
      <c r="B105" s="153" t="s">
        <v>37</v>
      </c>
      <c r="C105" s="60" t="s">
        <v>86</v>
      </c>
      <c r="D105" s="66">
        <f t="shared" si="5"/>
        <v>18106.94192</v>
      </c>
      <c r="E105" s="71"/>
      <c r="F105" s="89">
        <v>18106.94192</v>
      </c>
      <c r="G105" s="67"/>
      <c r="H105" s="77" t="s">
        <v>112</v>
      </c>
      <c r="I105" s="66">
        <f>K105</f>
        <v>18106.941919999997</v>
      </c>
      <c r="J105" s="71"/>
      <c r="K105" s="109">
        <v>18106.941919999997</v>
      </c>
      <c r="L105" s="104"/>
      <c r="M105" s="45"/>
      <c r="N105" s="24"/>
    </row>
    <row r="106" spans="2:14" s="22" customFormat="1" ht="43.5" customHeight="1">
      <c r="B106" s="153"/>
      <c r="C106" s="60" t="s">
        <v>124</v>
      </c>
      <c r="D106" s="66">
        <f t="shared" si="5"/>
        <v>172987.59143</v>
      </c>
      <c r="E106" s="71">
        <v>15906.765379999997</v>
      </c>
      <c r="F106" s="89">
        <v>157080.82605</v>
      </c>
      <c r="G106" s="67"/>
      <c r="H106" s="77">
        <v>8.071</v>
      </c>
      <c r="I106" s="66">
        <v>172987.59143</v>
      </c>
      <c r="J106" s="71">
        <v>15906.765379999997</v>
      </c>
      <c r="K106" s="110">
        <v>157080.82605</v>
      </c>
      <c r="L106" s="104"/>
      <c r="M106" s="45"/>
      <c r="N106" s="24"/>
    </row>
    <row r="107" spans="2:14" s="22" customFormat="1" ht="54" customHeight="1">
      <c r="B107" s="153"/>
      <c r="C107" s="60" t="s">
        <v>114</v>
      </c>
      <c r="D107" s="66">
        <f t="shared" si="5"/>
        <v>15546.28916</v>
      </c>
      <c r="E107" s="71"/>
      <c r="F107" s="89">
        <v>15546.28916</v>
      </c>
      <c r="G107" s="67"/>
      <c r="H107" s="77" t="s">
        <v>130</v>
      </c>
      <c r="I107" s="66">
        <f>K107</f>
        <v>15546.28916</v>
      </c>
      <c r="J107" s="71"/>
      <c r="K107" s="89">
        <v>15546.28916</v>
      </c>
      <c r="L107" s="104"/>
      <c r="M107" s="45"/>
      <c r="N107" s="24"/>
    </row>
    <row r="108" spans="2:14" s="22" customFormat="1" ht="28.5" customHeight="1">
      <c r="B108" s="153"/>
      <c r="C108" s="60" t="s">
        <v>92</v>
      </c>
      <c r="D108" s="66">
        <f>F108</f>
        <v>82925.81095999999</v>
      </c>
      <c r="E108" s="71"/>
      <c r="F108" s="89">
        <v>82925.81095999999</v>
      </c>
      <c r="G108" s="67"/>
      <c r="H108" s="77">
        <v>7.7</v>
      </c>
      <c r="I108" s="66">
        <v>82925.81095999999</v>
      </c>
      <c r="J108" s="71"/>
      <c r="K108" s="89">
        <v>82925.81096</v>
      </c>
      <c r="L108" s="104"/>
      <c r="M108" s="45"/>
      <c r="N108" s="24"/>
    </row>
    <row r="109" spans="1:14" s="22" customFormat="1" ht="23.25" customHeight="1">
      <c r="A109" s="22" t="s">
        <v>69</v>
      </c>
      <c r="B109" s="153"/>
      <c r="C109" s="59" t="s">
        <v>8</v>
      </c>
      <c r="D109" s="67">
        <f>F109+E109</f>
        <v>289566.63347</v>
      </c>
      <c r="E109" s="67">
        <f>SUM(E105:E108)</f>
        <v>15906.765379999997</v>
      </c>
      <c r="F109" s="67">
        <f>SUM(F105:F108)</f>
        <v>273659.86809</v>
      </c>
      <c r="G109" s="67"/>
      <c r="H109" s="78" t="s">
        <v>133</v>
      </c>
      <c r="I109" s="67">
        <f>K109+J109</f>
        <v>289566.63347</v>
      </c>
      <c r="J109" s="67">
        <f>SUM(J105:J108)</f>
        <v>15906.765379999997</v>
      </c>
      <c r="K109" s="67">
        <f>SUM(K105:K108)</f>
        <v>273659.86809</v>
      </c>
      <c r="L109" s="104"/>
      <c r="M109" s="45"/>
      <c r="N109" s="24"/>
    </row>
    <row r="110" spans="2:14" s="22" customFormat="1" ht="53.25" customHeight="1" hidden="1">
      <c r="B110" s="127" t="s">
        <v>56</v>
      </c>
      <c r="C110" s="64"/>
      <c r="D110" s="66"/>
      <c r="E110" s="67"/>
      <c r="F110" s="66"/>
      <c r="G110" s="67"/>
      <c r="H110" s="77"/>
      <c r="I110" s="66"/>
      <c r="J110" s="67"/>
      <c r="K110" s="66"/>
      <c r="L110" s="104"/>
      <c r="M110" s="45"/>
      <c r="N110" s="24"/>
    </row>
    <row r="111" spans="2:14" s="22" customFormat="1" ht="41.25" customHeight="1">
      <c r="B111" s="128"/>
      <c r="C111" s="111" t="s">
        <v>71</v>
      </c>
      <c r="D111" s="66">
        <f aca="true" t="shared" si="6" ref="D111:D123">F111+E111</f>
        <v>13147.407270000002</v>
      </c>
      <c r="E111" s="67"/>
      <c r="F111" s="66">
        <v>13147.407270000002</v>
      </c>
      <c r="G111" s="67"/>
      <c r="H111" s="77"/>
      <c r="I111" s="66"/>
      <c r="J111" s="67"/>
      <c r="K111" s="66"/>
      <c r="L111" s="104"/>
      <c r="M111" s="45"/>
      <c r="N111" s="24"/>
    </row>
    <row r="112" spans="2:14" s="22" customFormat="1" ht="41.25" customHeight="1">
      <c r="B112" s="128"/>
      <c r="C112" s="112" t="s">
        <v>116</v>
      </c>
      <c r="D112" s="66">
        <f t="shared" si="6"/>
        <v>180349.6464</v>
      </c>
      <c r="E112" s="67"/>
      <c r="F112" s="66">
        <v>180349.6464</v>
      </c>
      <c r="G112" s="67"/>
      <c r="H112" s="77"/>
      <c r="I112" s="66"/>
      <c r="J112" s="67"/>
      <c r="K112" s="66"/>
      <c r="L112" s="104"/>
      <c r="M112" s="45"/>
      <c r="N112" s="24"/>
    </row>
    <row r="113" spans="2:14" s="22" customFormat="1" ht="41.25" customHeight="1">
      <c r="B113" s="128"/>
      <c r="C113" s="112" t="s">
        <v>117</v>
      </c>
      <c r="D113" s="66">
        <f t="shared" si="6"/>
        <v>592824.5844</v>
      </c>
      <c r="E113" s="67"/>
      <c r="F113" s="66">
        <v>592824.5844</v>
      </c>
      <c r="G113" s="67"/>
      <c r="H113" s="77"/>
      <c r="I113" s="66"/>
      <c r="J113" s="67"/>
      <c r="K113" s="66"/>
      <c r="L113" s="104"/>
      <c r="M113" s="45"/>
      <c r="N113" s="24"/>
    </row>
    <row r="114" spans="2:14" s="22" customFormat="1" ht="41.25" customHeight="1">
      <c r="B114" s="129"/>
      <c r="C114" s="112" t="s">
        <v>118</v>
      </c>
      <c r="D114" s="66">
        <f t="shared" si="6"/>
        <v>548244.9444</v>
      </c>
      <c r="E114" s="67"/>
      <c r="F114" s="66">
        <v>548244.9444</v>
      </c>
      <c r="G114" s="67"/>
      <c r="H114" s="77"/>
      <c r="I114" s="66"/>
      <c r="J114" s="67"/>
      <c r="K114" s="66"/>
      <c r="L114" s="104"/>
      <c r="M114" s="45"/>
      <c r="N114" s="24"/>
    </row>
    <row r="115" spans="2:14" s="22" customFormat="1" ht="23.25" customHeight="1">
      <c r="B115" s="105"/>
      <c r="C115" s="59" t="s">
        <v>8</v>
      </c>
      <c r="D115" s="67">
        <f t="shared" si="6"/>
        <v>1334566.5824700003</v>
      </c>
      <c r="E115" s="67"/>
      <c r="F115" s="67">
        <f>SUM(F111:F114)</f>
        <v>1334566.5824700003</v>
      </c>
      <c r="G115" s="67"/>
      <c r="H115" s="78"/>
      <c r="I115" s="67"/>
      <c r="J115" s="67"/>
      <c r="K115" s="67"/>
      <c r="L115" s="104"/>
      <c r="M115" s="45"/>
      <c r="N115" s="24"/>
    </row>
    <row r="116" spans="2:14" s="22" customFormat="1" ht="45" customHeight="1">
      <c r="B116" s="127" t="s">
        <v>38</v>
      </c>
      <c r="C116" s="61" t="s">
        <v>95</v>
      </c>
      <c r="D116" s="66">
        <f t="shared" si="6"/>
        <v>142802.58229</v>
      </c>
      <c r="E116" s="66">
        <v>142102.72285</v>
      </c>
      <c r="F116" s="66">
        <v>699.85944</v>
      </c>
      <c r="G116" s="67"/>
      <c r="H116" s="77">
        <v>7.381</v>
      </c>
      <c r="I116" s="66">
        <f>L116+K116+J116</f>
        <v>142802.58229000002</v>
      </c>
      <c r="J116" s="66">
        <v>142102.72285000002</v>
      </c>
      <c r="K116" s="66">
        <v>699.85944</v>
      </c>
      <c r="L116" s="104"/>
      <c r="M116" s="45"/>
      <c r="N116" s="24"/>
    </row>
    <row r="117" spans="2:14" s="22" customFormat="1" ht="36.75" customHeight="1">
      <c r="B117" s="128"/>
      <c r="C117" s="61" t="s">
        <v>70</v>
      </c>
      <c r="D117" s="66">
        <f t="shared" si="6"/>
        <v>9510.76837</v>
      </c>
      <c r="E117" s="66"/>
      <c r="F117" s="66">
        <v>9510.76837</v>
      </c>
      <c r="G117" s="67"/>
      <c r="H117" s="77"/>
      <c r="I117" s="66"/>
      <c r="J117" s="66"/>
      <c r="K117" s="66"/>
      <c r="L117" s="104"/>
      <c r="M117" s="45"/>
      <c r="N117" s="24"/>
    </row>
    <row r="118" spans="2:14" s="22" customFormat="1" ht="51" customHeight="1">
      <c r="B118" s="128"/>
      <c r="C118" s="61" t="s">
        <v>119</v>
      </c>
      <c r="D118" s="66">
        <f t="shared" si="6"/>
        <v>146177.94468</v>
      </c>
      <c r="E118" s="66">
        <v>145825.31546999997</v>
      </c>
      <c r="F118" s="66">
        <v>352.62921</v>
      </c>
      <c r="G118" s="67"/>
      <c r="H118" s="77">
        <v>7</v>
      </c>
      <c r="I118" s="66">
        <f>L118+K118+J118</f>
        <v>146177.94468000002</v>
      </c>
      <c r="J118" s="66">
        <v>145825.31547</v>
      </c>
      <c r="K118" s="66">
        <v>352.62921</v>
      </c>
      <c r="L118" s="104"/>
      <c r="M118" s="45"/>
      <c r="N118" s="24"/>
    </row>
    <row r="119" spans="2:14" s="22" customFormat="1" ht="51" customHeight="1">
      <c r="B119" s="128"/>
      <c r="C119" s="61" t="s">
        <v>120</v>
      </c>
      <c r="D119" s="66">
        <f t="shared" si="6"/>
        <v>341687.84107</v>
      </c>
      <c r="E119" s="66">
        <v>4313.37813</v>
      </c>
      <c r="F119" s="66">
        <v>337374.46294</v>
      </c>
      <c r="G119" s="67"/>
      <c r="H119" s="77">
        <v>13.3</v>
      </c>
      <c r="I119" s="66">
        <f>K119+J119</f>
        <v>341687.84107</v>
      </c>
      <c r="J119" s="66">
        <v>4313.37813</v>
      </c>
      <c r="K119" s="66">
        <v>337374.46294</v>
      </c>
      <c r="L119" s="104"/>
      <c r="M119" s="45"/>
      <c r="N119" s="24"/>
    </row>
    <row r="120" spans="2:14" s="22" customFormat="1" ht="23.25" customHeight="1">
      <c r="B120" s="129"/>
      <c r="C120" s="59" t="s">
        <v>8</v>
      </c>
      <c r="D120" s="67">
        <f t="shared" si="6"/>
        <v>640179.13641</v>
      </c>
      <c r="E120" s="67">
        <f>SUM(E116:E119)</f>
        <v>292241.41644999996</v>
      </c>
      <c r="F120" s="67">
        <f>SUM(F116:F119)</f>
        <v>347937.71996</v>
      </c>
      <c r="G120" s="67"/>
      <c r="H120" s="78" t="s">
        <v>126</v>
      </c>
      <c r="I120" s="67">
        <f>K120+J120</f>
        <v>630668.3680400001</v>
      </c>
      <c r="J120" s="67">
        <f>SUM(J116:J119)</f>
        <v>292241.4164500001</v>
      </c>
      <c r="K120" s="67">
        <f>SUM(K116:K119)</f>
        <v>338426.95159</v>
      </c>
      <c r="L120" s="104"/>
      <c r="M120" s="45"/>
      <c r="N120" s="24"/>
    </row>
    <row r="121" spans="2:14" s="22" customFormat="1" ht="41.25" customHeight="1">
      <c r="B121" s="115" t="s">
        <v>39</v>
      </c>
      <c r="C121" s="61" t="s">
        <v>85</v>
      </c>
      <c r="D121" s="66">
        <f t="shared" si="6"/>
        <v>8358.587360000001</v>
      </c>
      <c r="E121" s="67"/>
      <c r="F121" s="66">
        <v>8358.587360000001</v>
      </c>
      <c r="G121" s="67"/>
      <c r="H121" s="77" t="s">
        <v>113</v>
      </c>
      <c r="I121" s="66">
        <f>K121</f>
        <v>8358.58736</v>
      </c>
      <c r="J121" s="66"/>
      <c r="K121" s="66">
        <v>8358.58736</v>
      </c>
      <c r="L121" s="104"/>
      <c r="M121" s="45"/>
      <c r="N121" s="24"/>
    </row>
    <row r="122" spans="2:14" s="22" customFormat="1" ht="36" customHeight="1">
      <c r="B122" s="116"/>
      <c r="C122" s="61" t="s">
        <v>90</v>
      </c>
      <c r="D122" s="66">
        <f t="shared" si="6"/>
        <v>56910.69616</v>
      </c>
      <c r="E122" s="67"/>
      <c r="F122" s="66">
        <v>56910.69616</v>
      </c>
      <c r="G122" s="67"/>
      <c r="H122" s="77">
        <v>3.1</v>
      </c>
      <c r="I122" s="66">
        <f>K122</f>
        <v>56910.69616</v>
      </c>
      <c r="J122" s="66"/>
      <c r="K122" s="66">
        <v>56910.69616</v>
      </c>
      <c r="L122" s="104"/>
      <c r="M122" s="45"/>
      <c r="N122" s="24"/>
    </row>
    <row r="123" spans="2:14" s="22" customFormat="1" ht="18" customHeight="1">
      <c r="B123" s="117"/>
      <c r="C123" s="59" t="s">
        <v>8</v>
      </c>
      <c r="D123" s="67">
        <f t="shared" si="6"/>
        <v>65269.28352</v>
      </c>
      <c r="E123" s="67"/>
      <c r="F123" s="67">
        <f>SUM(F121:F122)</f>
        <v>65269.28352</v>
      </c>
      <c r="G123" s="67"/>
      <c r="H123" s="78" t="s">
        <v>129</v>
      </c>
      <c r="I123" s="67">
        <f>K123</f>
        <v>65269.28352</v>
      </c>
      <c r="J123" s="67"/>
      <c r="K123" s="67">
        <f>SUM(K121:K122)</f>
        <v>65269.28352</v>
      </c>
      <c r="L123" s="104"/>
      <c r="M123" s="45"/>
      <c r="N123" s="24"/>
    </row>
    <row r="124" spans="2:14" s="22" customFormat="1" ht="58.5" customHeight="1">
      <c r="B124" s="115" t="s">
        <v>40</v>
      </c>
      <c r="C124" s="61" t="s">
        <v>87</v>
      </c>
      <c r="D124" s="66">
        <f>F124</f>
        <v>17483.9465</v>
      </c>
      <c r="E124" s="66"/>
      <c r="F124" s="66">
        <v>17483.9465</v>
      </c>
      <c r="G124" s="67"/>
      <c r="H124" s="77" t="s">
        <v>131</v>
      </c>
      <c r="I124" s="66">
        <f>K124</f>
        <v>16851.99513</v>
      </c>
      <c r="J124" s="66"/>
      <c r="K124" s="66">
        <v>16851.99513</v>
      </c>
      <c r="L124" s="104"/>
      <c r="M124" s="45"/>
      <c r="N124" s="24"/>
    </row>
    <row r="125" spans="2:14" s="22" customFormat="1" ht="57" customHeight="1">
      <c r="B125" s="116"/>
      <c r="C125" s="61" t="s">
        <v>88</v>
      </c>
      <c r="D125" s="66">
        <f>F125</f>
        <v>19103.990400000002</v>
      </c>
      <c r="E125" s="67"/>
      <c r="F125" s="66">
        <v>19103.990400000002</v>
      </c>
      <c r="G125" s="67"/>
      <c r="H125" s="77" t="s">
        <v>132</v>
      </c>
      <c r="I125" s="66">
        <f>K125</f>
        <v>19103.990400000002</v>
      </c>
      <c r="J125" s="67"/>
      <c r="K125" s="66">
        <v>19103.990400000002</v>
      </c>
      <c r="L125" s="104"/>
      <c r="M125" s="45"/>
      <c r="N125" s="24"/>
    </row>
    <row r="126" spans="2:14" s="22" customFormat="1" ht="25.5" customHeight="1">
      <c r="B126" s="116"/>
      <c r="C126" s="61" t="s">
        <v>101</v>
      </c>
      <c r="D126" s="66">
        <f>G126+F126+E126</f>
        <v>13330.119999999999</v>
      </c>
      <c r="E126" s="66">
        <v>13274.26717</v>
      </c>
      <c r="F126" s="90">
        <v>55.85283</v>
      </c>
      <c r="G126" s="67"/>
      <c r="H126" s="77">
        <v>1.043</v>
      </c>
      <c r="I126" s="66">
        <f>L126+K126+J126</f>
        <v>13330.119999999999</v>
      </c>
      <c r="J126" s="66">
        <v>13274.26717</v>
      </c>
      <c r="K126" s="66">
        <v>55.85283</v>
      </c>
      <c r="L126" s="104"/>
      <c r="M126" s="45"/>
      <c r="N126" s="24"/>
    </row>
    <row r="127" spans="2:14" s="22" customFormat="1" ht="25.5" customHeight="1">
      <c r="B127" s="116"/>
      <c r="C127" s="61" t="s">
        <v>102</v>
      </c>
      <c r="D127" s="66">
        <f>G127+F127+E127</f>
        <v>29449.95843</v>
      </c>
      <c r="E127" s="66">
        <v>29357.42395</v>
      </c>
      <c r="F127" s="90">
        <v>92.53448</v>
      </c>
      <c r="G127" s="67"/>
      <c r="H127" s="77">
        <v>2.242</v>
      </c>
      <c r="I127" s="66">
        <f>L127+K127+J127</f>
        <v>29449.95843</v>
      </c>
      <c r="J127" s="66">
        <v>29357.42395</v>
      </c>
      <c r="K127" s="66">
        <v>92.53448</v>
      </c>
      <c r="L127" s="104"/>
      <c r="M127" s="45"/>
      <c r="N127" s="24"/>
    </row>
    <row r="128" spans="2:14" s="22" customFormat="1" ht="25.5" customHeight="1">
      <c r="B128" s="116"/>
      <c r="C128" s="61" t="s">
        <v>103</v>
      </c>
      <c r="D128" s="66">
        <f>G128+F128+E128</f>
        <v>4703.99032</v>
      </c>
      <c r="E128" s="66">
        <v>4626.10073</v>
      </c>
      <c r="F128" s="90">
        <v>77.88959</v>
      </c>
      <c r="G128" s="67"/>
      <c r="H128" s="77">
        <v>0.37</v>
      </c>
      <c r="I128" s="66">
        <f>L128+K128+J128</f>
        <v>4703.99032</v>
      </c>
      <c r="J128" s="66">
        <v>4626.10073</v>
      </c>
      <c r="K128" s="66">
        <v>77.88959</v>
      </c>
      <c r="L128" s="104"/>
      <c r="M128" s="45"/>
      <c r="N128" s="24"/>
    </row>
    <row r="129" spans="2:14" s="22" customFormat="1" ht="25.5" customHeight="1">
      <c r="B129" s="116"/>
      <c r="C129" s="61" t="s">
        <v>111</v>
      </c>
      <c r="D129" s="66">
        <f>E129</f>
        <v>584.52166</v>
      </c>
      <c r="E129" s="66">
        <v>584.52166</v>
      </c>
      <c r="F129" s="88">
        <v>4191.96836</v>
      </c>
      <c r="G129" s="67"/>
      <c r="H129" s="77">
        <v>0.817</v>
      </c>
      <c r="I129" s="66">
        <f>J129</f>
        <v>584.52166</v>
      </c>
      <c r="J129" s="66">
        <v>584.52166</v>
      </c>
      <c r="K129" s="66">
        <v>4191.96836</v>
      </c>
      <c r="L129" s="104"/>
      <c r="M129" s="45"/>
      <c r="N129" s="24"/>
    </row>
    <row r="130" spans="2:14" s="22" customFormat="1" ht="25.5" customHeight="1">
      <c r="B130" s="116"/>
      <c r="C130" s="61" t="s">
        <v>125</v>
      </c>
      <c r="D130" s="66">
        <f>G130+F130+E130</f>
        <v>4385.40789</v>
      </c>
      <c r="E130" s="66"/>
      <c r="F130" s="88">
        <v>4385.40789</v>
      </c>
      <c r="G130" s="67"/>
      <c r="H130" s="77">
        <v>0.46</v>
      </c>
      <c r="I130" s="66">
        <f>L130+K130+J130</f>
        <v>4385.40789</v>
      </c>
      <c r="J130" s="66"/>
      <c r="K130" s="66">
        <v>4385.40789</v>
      </c>
      <c r="L130" s="104"/>
      <c r="M130" s="45"/>
      <c r="N130" s="24"/>
    </row>
    <row r="131" spans="2:14" s="22" customFormat="1" ht="18" customHeight="1">
      <c r="B131" s="117"/>
      <c r="C131" s="59" t="s">
        <v>8</v>
      </c>
      <c r="D131" s="67">
        <f>F131+E131</f>
        <v>93233.90356</v>
      </c>
      <c r="E131" s="67">
        <f>SUM(E124:E130)</f>
        <v>47842.31351</v>
      </c>
      <c r="F131" s="67">
        <f>SUM(F124:F130)</f>
        <v>45391.590050000006</v>
      </c>
      <c r="G131" s="67"/>
      <c r="H131" s="78" t="s">
        <v>134</v>
      </c>
      <c r="I131" s="67">
        <f>K131+J131</f>
        <v>92601.95219000001</v>
      </c>
      <c r="J131" s="67">
        <f>SUM(J124:J130)</f>
        <v>47842.31351</v>
      </c>
      <c r="K131" s="67">
        <f>SUM(K124:K130)</f>
        <v>44759.63868000001</v>
      </c>
      <c r="L131" s="104"/>
      <c r="M131" s="45"/>
      <c r="N131" s="24"/>
    </row>
    <row r="132" spans="2:14" s="22" customFormat="1" ht="18" customHeight="1">
      <c r="B132" s="54"/>
      <c r="C132" s="55" t="s">
        <v>104</v>
      </c>
      <c r="D132" s="13">
        <v>27109.94012</v>
      </c>
      <c r="E132" s="13"/>
      <c r="F132" s="67">
        <v>27109.94012</v>
      </c>
      <c r="G132" s="13"/>
      <c r="H132" s="78"/>
      <c r="I132" s="13">
        <v>26574.30984</v>
      </c>
      <c r="J132" s="13"/>
      <c r="K132" s="13">
        <v>26574.30984</v>
      </c>
      <c r="L132" s="8"/>
      <c r="N132" s="24"/>
    </row>
    <row r="133" spans="2:14" s="22" customFormat="1" ht="18" customHeight="1">
      <c r="B133" s="47"/>
      <c r="C133" s="15" t="s">
        <v>57</v>
      </c>
      <c r="D133" s="13">
        <v>55856.993179999685</v>
      </c>
      <c r="E133" s="13"/>
      <c r="F133" s="67">
        <v>55856.993179999685</v>
      </c>
      <c r="G133" s="13"/>
      <c r="H133" s="78"/>
      <c r="I133" s="13">
        <v>228580.82479999997</v>
      </c>
      <c r="J133" s="13"/>
      <c r="K133" s="12"/>
      <c r="L133" s="8"/>
      <c r="N133" s="24"/>
    </row>
    <row r="134" spans="2:14" s="22" customFormat="1" ht="24.75" customHeight="1">
      <c r="B134" s="19"/>
      <c r="C134" s="20" t="s">
        <v>18</v>
      </c>
      <c r="D134" s="18">
        <f>F134+E134</f>
        <v>4797380.59246</v>
      </c>
      <c r="E134" s="18">
        <f>E87+E89+E98+E104+E109+E115+E120+E123+E131+E133</f>
        <v>953719.89913</v>
      </c>
      <c r="F134" s="72">
        <f>F87+F89+F98+F104+F109+F115+F120+F123+F131+F133+F132</f>
        <v>3843660.69333</v>
      </c>
      <c r="G134" s="18"/>
      <c r="H134" s="80" t="s">
        <v>136</v>
      </c>
      <c r="I134" s="18">
        <f>K134+J134</f>
        <v>3373106.02764</v>
      </c>
      <c r="J134" s="18">
        <f>J87+J89+J98+J104+J109+J115+J120+J123+J131+J133</f>
        <v>953719.89913</v>
      </c>
      <c r="K134" s="18">
        <f>K87+K89+K98+K104+K109+K115+K120+K123+K131+K133+K132</f>
        <v>2419386.12851</v>
      </c>
      <c r="L134" s="50"/>
      <c r="N134" s="24"/>
    </row>
    <row r="135" spans="2:14" s="22" customFormat="1" ht="16.5" customHeight="1">
      <c r="B135" s="176" t="s">
        <v>19</v>
      </c>
      <c r="C135" s="176"/>
      <c r="D135" s="13">
        <v>33374.79061999999</v>
      </c>
      <c r="E135" s="26"/>
      <c r="F135" s="91">
        <v>33374.79061999999</v>
      </c>
      <c r="G135" s="25"/>
      <c r="H135" s="81"/>
      <c r="I135" s="27"/>
      <c r="J135" s="29"/>
      <c r="K135" s="27"/>
      <c r="L135" s="50"/>
      <c r="M135" s="30"/>
      <c r="N135" s="24"/>
    </row>
    <row r="136" spans="2:14" s="22" customFormat="1" ht="40.5" customHeight="1">
      <c r="B136" s="125" t="s">
        <v>20</v>
      </c>
      <c r="C136" s="125"/>
      <c r="D136" s="18">
        <f>F136+E136</f>
        <v>4830755.38308</v>
      </c>
      <c r="E136" s="18">
        <f>E134+E135</f>
        <v>953719.89913</v>
      </c>
      <c r="F136" s="72">
        <f>F134+F135</f>
        <v>3877035.4839500003</v>
      </c>
      <c r="G136" s="18"/>
      <c r="H136" s="80" t="s">
        <v>136</v>
      </c>
      <c r="I136" s="18">
        <f>K136+J136</f>
        <v>3373106.02764</v>
      </c>
      <c r="J136" s="18">
        <f>J134+J135</f>
        <v>953719.89913</v>
      </c>
      <c r="K136" s="18">
        <f>K134+K135</f>
        <v>2419386.12851</v>
      </c>
      <c r="L136" s="50"/>
      <c r="N136" s="24"/>
    </row>
    <row r="137" spans="2:14" s="22" customFormat="1" ht="12.75">
      <c r="B137" s="31"/>
      <c r="C137" s="32"/>
      <c r="D137" s="33"/>
      <c r="E137" s="34"/>
      <c r="F137" s="4"/>
      <c r="G137" s="34"/>
      <c r="H137" s="4"/>
      <c r="I137" s="35"/>
      <c r="K137" s="36"/>
      <c r="N137" s="24"/>
    </row>
    <row r="138" spans="2:14" s="22" customFormat="1" ht="12.75">
      <c r="B138" s="31"/>
      <c r="C138" s="32"/>
      <c r="D138" s="33"/>
      <c r="E138" s="34"/>
      <c r="F138" s="4"/>
      <c r="G138" s="34"/>
      <c r="H138" s="4"/>
      <c r="I138" s="35"/>
      <c r="N138" s="24"/>
    </row>
    <row r="139" spans="2:9" s="22" customFormat="1" ht="12.75">
      <c r="B139" s="31"/>
      <c r="C139" s="32"/>
      <c r="D139" s="33"/>
      <c r="E139" s="34"/>
      <c r="F139" s="4"/>
      <c r="G139" s="34"/>
      <c r="H139" s="4"/>
      <c r="I139" s="35"/>
    </row>
    <row r="140" spans="2:14" s="22" customFormat="1" ht="12.75">
      <c r="B140" s="31"/>
      <c r="C140" s="32"/>
      <c r="D140" s="34"/>
      <c r="E140" s="34"/>
      <c r="F140" s="4"/>
      <c r="G140" s="34"/>
      <c r="H140" s="4"/>
      <c r="I140" s="35"/>
      <c r="N140" s="24"/>
    </row>
    <row r="141" spans="2:9" s="22" customFormat="1" ht="12.75">
      <c r="B141" s="31"/>
      <c r="C141" s="32"/>
      <c r="D141" s="33"/>
      <c r="E141" s="34"/>
      <c r="F141" s="4"/>
      <c r="G141" s="34"/>
      <c r="H141" s="4"/>
      <c r="I141" s="35"/>
    </row>
  </sheetData>
  <sheetProtection/>
  <mergeCells count="50">
    <mergeCell ref="B11:B19"/>
    <mergeCell ref="B21:B23"/>
    <mergeCell ref="C35:C51"/>
    <mergeCell ref="B124:B131"/>
    <mergeCell ref="B136:C136"/>
    <mergeCell ref="B82:C82"/>
    <mergeCell ref="B81:C81"/>
    <mergeCell ref="B99:B104"/>
    <mergeCell ref="B105:B109"/>
    <mergeCell ref="B135:C135"/>
    <mergeCell ref="D21:D22"/>
    <mergeCell ref="B52:C52"/>
    <mergeCell ref="B54:L54"/>
    <mergeCell ref="B25:B26"/>
    <mergeCell ref="B10:L10"/>
    <mergeCell ref="G21:G22"/>
    <mergeCell ref="L21:L22"/>
    <mergeCell ref="B32:C32"/>
    <mergeCell ref="B53:C53"/>
    <mergeCell ref="H21:H22"/>
    <mergeCell ref="H6:H8"/>
    <mergeCell ref="K5:L5"/>
    <mergeCell ref="D6:G7"/>
    <mergeCell ref="I6:L7"/>
    <mergeCell ref="B90:B98"/>
    <mergeCell ref="B34:L34"/>
    <mergeCell ref="I21:I22"/>
    <mergeCell ref="C21:C23"/>
    <mergeCell ref="F21:F22"/>
    <mergeCell ref="E21:E22"/>
    <mergeCell ref="K99:K100"/>
    <mergeCell ref="I99:I100"/>
    <mergeCell ref="J99:J100"/>
    <mergeCell ref="J21:J22"/>
    <mergeCell ref="K21:K22"/>
    <mergeCell ref="F1:K1"/>
    <mergeCell ref="B2:K2"/>
    <mergeCell ref="B3:K3"/>
    <mergeCell ref="B6:B8"/>
    <mergeCell ref="C6:C8"/>
    <mergeCell ref="B72:B73"/>
    <mergeCell ref="B121:B123"/>
    <mergeCell ref="B86:B87"/>
    <mergeCell ref="B55:B58"/>
    <mergeCell ref="B85:L85"/>
    <mergeCell ref="B33:C33"/>
    <mergeCell ref="B116:B120"/>
    <mergeCell ref="B84:C84"/>
    <mergeCell ref="B88:B89"/>
    <mergeCell ref="B110:B114"/>
  </mergeCells>
  <printOptions/>
  <pageMargins left="0.5905511811023623" right="0.11811023622047245" top="0.15748031496062992" bottom="0.1968503937007874" header="0.1968503937007874" footer="0.07874015748031496"/>
  <pageSetup fitToHeight="2" horizontalDpi="600" verticalDpi="600" orientation="portrait" paperSize="9" scale="5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Жанна Николаевна Решетникова</cp:lastModifiedBy>
  <cp:lastPrinted>2022-02-07T13:28:29Z</cp:lastPrinted>
  <dcterms:created xsi:type="dcterms:W3CDTF">1996-10-08T23:32:33Z</dcterms:created>
  <dcterms:modified xsi:type="dcterms:W3CDTF">2022-02-15T13:55:27Z</dcterms:modified>
  <cp:category/>
  <cp:version/>
  <cp:contentType/>
  <cp:contentStatus/>
</cp:coreProperties>
</file>