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activeTab="0"/>
  </bookViews>
  <sheets>
    <sheet name="Прилож.1" sheetId="1" r:id="rId1"/>
  </sheets>
  <definedNames>
    <definedName name="_xlnm.Print_Titles" localSheetId="0">'Прилож.1'!$6:$9</definedName>
  </definedNames>
  <calcPr fullCalcOnLoad="1"/>
</workbook>
</file>

<file path=xl/sharedStrings.xml><?xml version="1.0" encoding="utf-8"?>
<sst xmlns="http://schemas.openxmlformats.org/spreadsheetml/2006/main" count="202" uniqueCount="156">
  <si>
    <t>Наименование объекта</t>
  </si>
  <si>
    <t>Наименование района</t>
  </si>
  <si>
    <t>1</t>
  </si>
  <si>
    <t>2</t>
  </si>
  <si>
    <t>Иные и прочие работы</t>
  </si>
  <si>
    <t xml:space="preserve">Содержание автомобильных дорог регионального значения и искусственных сооружений на них </t>
  </si>
  <si>
    <t>ИТОГО по содержанию автомобильных дорог общего пользования регионального и межмуниципального значения.</t>
  </si>
  <si>
    <t>ИТОГО по капитальному ремонту автомобильных дорог общего пользования регионального и межмуниципального значения</t>
  </si>
  <si>
    <t>Всего по району:</t>
  </si>
  <si>
    <t>Проектно-изыскательские и  прочие работы и затраты</t>
  </si>
  <si>
    <t>п.5.   Мероприятия по содержанию автомобильных дорог общего пользования регионального и межмуниципального значения.</t>
  </si>
  <si>
    <t>п. 6.  Мероприятия по капитальному ремонту автомобильных дорог общего пользования регионального и межмуниципального значения</t>
  </si>
  <si>
    <t>п. 7.  Мероприятия по ремонту автомобильных дорог общего пользования регионального и межмуниципального значения</t>
  </si>
  <si>
    <t>Всего по прочим расходам:</t>
  </si>
  <si>
    <t>Всеволожский</t>
  </si>
  <si>
    <t>Волховский</t>
  </si>
  <si>
    <t>Капитальный ремонт моста через р. Сиглинка на км 85+418 автомобильной дороги "Зуево-Новая Ладога"</t>
  </si>
  <si>
    <t>Капитальный ремонт автомобильной дороги "Паша-Свирица-Загубье" на участке км 9+200 - км 19+962</t>
  </si>
  <si>
    <t>Лужский</t>
  </si>
  <si>
    <t>ИТОГО по  текущим ремонтам</t>
  </si>
  <si>
    <t>Ввод              км/п.м</t>
  </si>
  <si>
    <t>а/д "Новая Пустошь -Невская Дубровка" на км 0+000 - км 6+000</t>
  </si>
  <si>
    <t>Прочие работы и затраты</t>
  </si>
  <si>
    <t>ИТОГО по ремонту автомобильных дорог общего пользования регионального и межмуниципального значения</t>
  </si>
  <si>
    <t xml:space="preserve">п. 8.  Прочие расходы на приведение в нормативное состояние отдельных участков региональных автомобильных дорог. </t>
  </si>
  <si>
    <t>Волховский район</t>
  </si>
  <si>
    <t>Всеволожский район</t>
  </si>
  <si>
    <t>в том числе проектно-изыскательские работы (в объектах)</t>
  </si>
  <si>
    <t>Всего</t>
  </si>
  <si>
    <t>ФБ</t>
  </si>
  <si>
    <t>Об</t>
  </si>
  <si>
    <t>тыс.руб.</t>
  </si>
  <si>
    <t>Красносельское-Правдино км 0+000- км 5+235</t>
  </si>
  <si>
    <t>Мост через реку Черная на км 0+406 а/д Подъезд к поселку Радченко</t>
  </si>
  <si>
    <t>Мост через реку Вуокса на км 75+130 а/д Комсомольское-Приозерск</t>
  </si>
  <si>
    <t xml:space="preserve"> Государственная программа ЛО   «Развитие автомобильных дорог Ленинградской области». Подпрограммы "Развитие сети автомобильных дорог Ленинградской области" и  "Поддержание существующей сети автомобильных дорог общего пользования" </t>
  </si>
  <si>
    <t>Строительство подъезда к г. Всеволожск</t>
  </si>
  <si>
    <t>Строительство транспортной развязки на пересечении автомобильной дороги "Санкт-Петербург- завод им.Свердлова- Всеволожск (км39) с железной дорогой на  перегоне Всеволожск-Мельничный Ручей во Всеволожском районе Ленинградской области.</t>
  </si>
  <si>
    <t xml:space="preserve">Строительство автодорожного путепровода на  станции Возрождение участка Выборг-Каменногорск взамен закрываемого переезда на ПК 229+44.20 </t>
  </si>
  <si>
    <t>Строительство автодорожного путепровода на перегоне Таммисуо-Гвардейское участка Выборг-Каменногорск взамен закрываемых переездов на ПК 105+00.00, ПК 106+38.30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</si>
  <si>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</si>
  <si>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этап)</t>
  </si>
  <si>
    <t>Реконструкция автомобильной дороги общего пользования регионального значения "Подъезд к г.Гатчина-1"</t>
  </si>
  <si>
    <t xml:space="preserve">Реконструкция  автомобильной дороги  "Красное Село-Гатчина-Павловск", на участке км 14+600- км 18+000 </t>
  </si>
  <si>
    <t>Проектно-изыскательские работы будущих лет</t>
  </si>
  <si>
    <t>Строительство мостового перехода через реку Волхов на подъезде к г.Кириши в Киришском районе Ленинградской области</t>
  </si>
  <si>
    <t>Итого по строительству и реконструкции автомобильных дорог общего пользования регионального и межмуниципального значения</t>
  </si>
  <si>
    <t>п. 1 Мероприятия по строительству и реконструкции автомобильных дорог общего пользования регионального и межмуниципального значения</t>
  </si>
  <si>
    <t>Расшифровка объемов выполнения работ по  строительству (реконструкции), содержанию, капитальному ремонту и ремонту автомобильных дорог общего пользования регионального и межмуниципального значения  за январь-декабрь 2017 года.</t>
  </si>
  <si>
    <t xml:space="preserve">ПЛАН на 2017 год </t>
  </si>
  <si>
    <t xml:space="preserve">Фактическое выполнение работ за январь-декабрь 2017г. </t>
  </si>
  <si>
    <t>Устройство пешеходного перехода в разных уровнях на автомобильной дороге общего пользования регионального значения "Парголово-Огоньки" на км 26</t>
  </si>
  <si>
    <t>Прочие источники</t>
  </si>
  <si>
    <t>Кировский</t>
  </si>
  <si>
    <t>Подпорожсктй</t>
  </si>
  <si>
    <t>Строительство мостового перехода через реку Свирь у города Подпорожье Подпорожского района Ленинградской области</t>
  </si>
  <si>
    <t>Реконструкция мостового перехода через реку Мойка на км 47+300 автомобильной дороги Санкт-Петербург-Кировск в Кировском районе Ленинградской области</t>
  </si>
  <si>
    <t>Подключение международного автомобильного вокзала в составе ТПУ "Девяткино" к КАД (строительство транспортной развязки на км 30+717 прямого хода КАД с подключением международного автомобильного вокзала в составе ТПУ "Девяткино"), в том числе:</t>
  </si>
  <si>
    <t>Подключение международного автомобильного вокзала в составе ТПУ "Девяткино"к КАД". 1 Этап. "Организация связи разобщенных территорий в п. Мурино с устройством проезда по КАД на км 30+717 прямого хода КАД"</t>
  </si>
  <si>
    <t>Подключение международного автомобильного вокзала в составе ТПУ "Девяткино"к КАД". 2 Этап. "Транспортная развязка с КАД на км 30+717 прямого хода КАД"</t>
  </si>
  <si>
    <t>Реконструкция участка автомобильной дороги "Орехово – Сосново – Кривко – ж/д ст. Петяярви", км 0+750 – км 1+800</t>
  </si>
  <si>
    <t>2,804/191,75</t>
  </si>
  <si>
    <t>3,504/191,75</t>
  </si>
  <si>
    <t>Капитальный ремонт автомобильной дороги "Парголово - Огоньки", км 23+780-км 27+700 в черте г. Сертолово</t>
  </si>
  <si>
    <t>Капитальный ремонт автомобильной дороги "Парголово-Огоньки" участок км 38+400- км 38+800</t>
  </si>
  <si>
    <t>Капитальный ремонт автомобильной дороги «Подъезд к санаторию Сярьги» на участке гравийного покрытия км 4+340- км 5+612</t>
  </si>
  <si>
    <t>Капитальный ремонт автомобильной дороги "Сомино-Ольеши" на участке км 6+000- км 8+700</t>
  </si>
  <si>
    <t>Капитальный ремонт участка автомобильной дороги Красносельское - Правдино км 5+235 - км 12+735 в Выборгском районе Ленинградской области</t>
  </si>
  <si>
    <t>Капитальный ремонт автомобильной дороги "Оять-Алеховщина-Надпорожье-Плотично" на участке км 134+560- км 146+366</t>
  </si>
  <si>
    <t xml:space="preserve">Капитальный ремонт автомобильной дороги Саперное-Мельниково-Кузнечное на участке км53-км57 </t>
  </si>
  <si>
    <t>Капитальный ремонт автомобильной дороги "Санкт-Петербург - Запорожское - Приозерск",  км 104 - км 110</t>
  </si>
  <si>
    <t>Капитальный ремонт автомобильной дороги "Спецподъезд к бухте Владимирская",  км 0 - км 1</t>
  </si>
  <si>
    <t>Капитальный ремонт автомобильной дороги "Менюши-Заручевье-Каменец" км 0+000 - км 18+000</t>
  </si>
  <si>
    <t>Капитальный ремонт автомобильной дороги "Гостицы-Пустомержа" км 36+718- км 56+800</t>
  </si>
  <si>
    <t>Капитальный ремонт автомобильной дороги "Павлово-Мга-Любань-Оредеж-Луга" на участке км 34+420- км 43+715</t>
  </si>
  <si>
    <t>Капитальный ремонт автомобильной дороги "Померанье - Кунесть" на участке км 0- км 4</t>
  </si>
  <si>
    <r>
      <t xml:space="preserve">Теребочево - Хотово, </t>
    </r>
    <r>
      <rPr>
        <sz val="9"/>
        <rFont val="Times New Roman"/>
        <family val="1"/>
      </rPr>
      <t>км 0+000-км 11+080</t>
    </r>
  </si>
  <si>
    <r>
      <t>Кириши-Городище-Волхов,</t>
    </r>
    <r>
      <rPr>
        <sz val="9"/>
        <rFont val="Times New Roman"/>
        <family val="1"/>
      </rPr>
      <t xml:space="preserve"> км 21+000-км 35+696, км 42+500-км 51+356 (выборочно, км 49+356- км 51+356)</t>
    </r>
  </si>
  <si>
    <r>
      <t xml:space="preserve">Санкт-Петербург-Колтуши, </t>
    </r>
    <r>
      <rPr>
        <sz val="9"/>
        <rFont val="Times New Roman"/>
        <family val="1"/>
      </rPr>
      <t>км 0+000 - км 0+900</t>
    </r>
  </si>
  <si>
    <t>Новаяя пустошь-Невская Дубровка, км 6+066- км 12+007</t>
  </si>
  <si>
    <t>Ст. Магнитная-пос. им. Морозова, км 19+184 - км 24+400</t>
  </si>
  <si>
    <t>а/д дер. Старая - дер. Кудрово, км 8+495 - км 10+068</t>
  </si>
  <si>
    <t>а/д Елизаветинка-Медный завод, км 0+000-км 12+643 (выборочно)</t>
  </si>
  <si>
    <t>Выборгский</t>
  </si>
  <si>
    <t>Мост через реку Перовка на км 8+157 а/д Выборг-Смирново</t>
  </si>
  <si>
    <t>Огоньки - Стрельцово - Толоконниково, км 70+552-км 77+424</t>
  </si>
  <si>
    <t>Зверево - Малиновка,  км 7+672 - км 15+000</t>
  </si>
  <si>
    <t>Советский – Дятлово – а/д Молодежное – В.Черкасово, км 18+000 - км 27+440</t>
  </si>
  <si>
    <t xml:space="preserve">Молодежное - Верхнее Черкасово, км 51+000 - км 54+000 </t>
  </si>
  <si>
    <t>Подъезд к пос. Пруды, км 0+00- км 1+400</t>
  </si>
  <si>
    <t xml:space="preserve">Молодежное - Верхнее Черкасово, км 54+000 - км 61+000 </t>
  </si>
  <si>
    <t>Ремонт труб в Выборгском районе ЛОТ №1</t>
  </si>
  <si>
    <t>Ремонт труб в Выборгском районе ЛОТ №2</t>
  </si>
  <si>
    <t>Ремонт труб в Выборгском районе ЛОТ №3</t>
  </si>
  <si>
    <t>Ремонт труб в Выборгском районе ЛОТ №4</t>
  </si>
  <si>
    <t>Рощинское шоссе, км 5+080-9+435</t>
  </si>
  <si>
    <t>а/д Зеленогорск-Приморск-Выборг км 44+740 – км 46+740</t>
  </si>
  <si>
    <t>Ремонт путепровода через ж/д на км 9+290 автомобильной дороги Высокое-Синицыно</t>
  </si>
  <si>
    <t>Ремонт моста через реку Сестра на км 51-720 а/д "Огоньки-Стрельцово-Толоконниково"</t>
  </si>
  <si>
    <t>Гатчинский</t>
  </si>
  <si>
    <t>Пустошка - Вырица, км 7+060 - км 12+980</t>
  </si>
  <si>
    <t xml:space="preserve">Стрельна-Кипень-Гатчина км 35+750 – км 37+200 </t>
  </si>
  <si>
    <t>Подъезд к п. Тайцы, 0+000 - км 6+190</t>
  </si>
  <si>
    <t>Подпорожский</t>
  </si>
  <si>
    <t xml:space="preserve">а/д Зуево-Новая Ладога, км  1+500 -19+246 (выборочно) </t>
  </si>
  <si>
    <t>Ремонт путепровода через ж/д Москва-Санкт-Петебург на км 0+965 а/д общего пользования Зуево-Новая Ладога Чудовского муниципального района Новгородской области</t>
  </si>
  <si>
    <t>Ломоносовский</t>
  </si>
  <si>
    <t>Виллози -Рассколово-Арапаккузи с подъездами к дер. Соксолово, Рассколово,     км 0+000-4+950</t>
  </si>
  <si>
    <t>Петродворец - Кейкино км 40+000 - км 50+000</t>
  </si>
  <si>
    <t>Санкт-Петербург-Ручьи, км 47+000-км 68+000</t>
  </si>
  <si>
    <t>Форт Красная Горка - Коваши - Сосновый Бор км 0+000 - км  2+000</t>
  </si>
  <si>
    <t>Ремонт моста через реку Стрелка на км 4+387 атомобильной дороги "Стрельна-Кипень-Гатчина"</t>
  </si>
  <si>
    <t>Приозерский</t>
  </si>
  <si>
    <t>Мост через реку Вуокса на км 68+208 а/д Комсомольское-Приозерск</t>
  </si>
  <si>
    <t>Мост через реку Волчья на км 28+949 а/д Пески-Сосново-Подгорье</t>
  </si>
  <si>
    <t xml:space="preserve">Орехово-Сосново-Кривко-ж/д ст. Петяярви, км 20+120-км 28+790 </t>
  </si>
  <si>
    <t>Торфяновка-Отрадное, км 34+935-км 37+170</t>
  </si>
  <si>
    <t>Запорожское-Приозерск, км 63+000 - км 66+330</t>
  </si>
  <si>
    <t>Пески - Сосново - Подгорье, км 27+543-км 32+000</t>
  </si>
  <si>
    <t>Тихвинский</t>
  </si>
  <si>
    <t>Ст.  Оять-Алёховщина-Надпорожье-Плотично, км 135+156 - км 138-007, км 138+906-146+366</t>
  </si>
  <si>
    <t>Подъезд к д.Дуброво, км 5+500-км 13+950</t>
  </si>
  <si>
    <t>Мост через реку Паша на км 0+646 а/д Коськово-Исаково</t>
  </si>
  <si>
    <t>Мост через реку Тихвинка на км 2+482 а/д Овино-Липная Горка</t>
  </si>
  <si>
    <t>Подъезд к г. Колпино, км 1+200 - км 4+080</t>
  </si>
  <si>
    <t>Тосненский</t>
  </si>
  <si>
    <t xml:space="preserve">Волховский </t>
  </si>
  <si>
    <t>Киришский</t>
  </si>
  <si>
    <t>Резерв средств</t>
  </si>
  <si>
    <t>Бокситогорский</t>
  </si>
  <si>
    <t xml:space="preserve">Выборгский </t>
  </si>
  <si>
    <t xml:space="preserve">Приозерский </t>
  </si>
  <si>
    <t xml:space="preserve">Сланцевский </t>
  </si>
  <si>
    <t xml:space="preserve">Тосненский </t>
  </si>
  <si>
    <t xml:space="preserve">Бокситогорский </t>
  </si>
  <si>
    <t>Волосовский</t>
  </si>
  <si>
    <t xml:space="preserve">Всеволожский </t>
  </si>
  <si>
    <t xml:space="preserve">Гатчинский </t>
  </si>
  <si>
    <t xml:space="preserve">Кингисеппский </t>
  </si>
  <si>
    <t xml:space="preserve">Киришский </t>
  </si>
  <si>
    <t>Лодейнопольский</t>
  </si>
  <si>
    <t xml:space="preserve">Лужский </t>
  </si>
  <si>
    <t xml:space="preserve">Подпорожский </t>
  </si>
  <si>
    <t>Подъезд к городу Гатчина - 1, км 0+000 - км 2+260, км 2+467 - км 2+856 в Гатчинском районе Ленинградской области</t>
  </si>
  <si>
    <t xml:space="preserve">Резерв средств для оплаты по государственному контракту (решение суда) на выполннние работ по ремонту а/д Сосновый Бор - Глобицы </t>
  </si>
  <si>
    <t>Нераспределенные (невостребованные) средства (отсутствие аварийных ситуаций)</t>
  </si>
  <si>
    <t xml:space="preserve"> -/24,10</t>
  </si>
  <si>
    <t>12,407/24,10</t>
  </si>
  <si>
    <t xml:space="preserve"> -/29,11</t>
  </si>
  <si>
    <t>43,392/29,11</t>
  </si>
  <si>
    <t xml:space="preserve"> -/23,6</t>
  </si>
  <si>
    <t xml:space="preserve"> -/39,10</t>
  </si>
  <si>
    <t xml:space="preserve"> -/25,10</t>
  </si>
  <si>
    <t>18,581/87,8</t>
  </si>
  <si>
    <t>119,04/141,01</t>
  </si>
  <si>
    <t>Приложение  3 к отчету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</si>
</sst>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_ ;\-0.00\ "/>
    <numFmt numFmtId="183" formatCode="0.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0"/>
    <numFmt numFmtId="191" formatCode="0.0000"/>
    <numFmt numFmtId="192" formatCode="#,##0.0000"/>
    <numFmt numFmtId="193" formatCode="#,##0.000000"/>
    <numFmt numFmtId="194" formatCode="#,##0.0000000"/>
    <numFmt numFmtId="195" formatCode="_(* #,##0.000_);_(* \(#,##0.000\);_(* &quot;-&quot;??_);_(@_)"/>
    <numFmt numFmtId="196" formatCode="_-* #,##0.000_р_._-;\-* #,##0.000_р_._-;_-* &quot;-&quot;???_р_._-;_-@_-"/>
    <numFmt numFmtId="197" formatCode="#,##0.00000_р_."/>
    <numFmt numFmtId="198" formatCode="0.0%"/>
    <numFmt numFmtId="199" formatCode="\ #,##0.00&quot;р. &quot;;\-#,##0.00&quot;р. &quot;;&quot; -&quot;#&quot;р. &quot;;@\ "/>
    <numFmt numFmtId="200" formatCode="#,##0.000_р_."/>
  </numFmts>
  <fonts count="38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4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vertical="top" textRotation="90" wrapText="1"/>
    </xf>
    <xf numFmtId="49" fontId="25" fillId="0" borderId="0" xfId="0" applyNumberFormat="1" applyFont="1" applyFill="1" applyAlignment="1">
      <alignment vertical="center" wrapText="1"/>
    </xf>
    <xf numFmtId="180" fontId="22" fillId="0" borderId="0" xfId="0" applyNumberFormat="1" applyFont="1" applyFill="1" applyAlignment="1">
      <alignment horizontal="right" vertical="center" wrapText="1"/>
    </xf>
    <xf numFmtId="0" fontId="25" fillId="24" borderId="0" xfId="57" applyFont="1" applyFill="1" applyAlignment="1">
      <alignment vertical="center" textRotation="90" wrapText="1"/>
      <protection/>
    </xf>
    <xf numFmtId="0" fontId="25" fillId="24" borderId="0" xfId="57" applyFont="1" applyFill="1" applyAlignment="1">
      <alignment vertical="center" wrapText="1"/>
      <protection/>
    </xf>
    <xf numFmtId="0" fontId="26" fillId="24" borderId="0" xfId="57" applyFont="1" applyFill="1" applyAlignment="1">
      <alignment horizontal="center" vertical="center" wrapText="1"/>
      <protection/>
    </xf>
    <xf numFmtId="0" fontId="26" fillId="24" borderId="0" xfId="57" applyFont="1" applyFill="1" applyAlignment="1">
      <alignment horizontal="center" vertical="center" textRotation="90" wrapText="1"/>
      <protection/>
    </xf>
    <xf numFmtId="2" fontId="26" fillId="24" borderId="0" xfId="57" applyNumberFormat="1" applyFont="1" applyFill="1" applyAlignment="1">
      <alignment horizontal="center" vertical="center" wrapText="1"/>
      <protection/>
    </xf>
    <xf numFmtId="1" fontId="26" fillId="24" borderId="0" xfId="57" applyNumberFormat="1" applyFont="1" applyFill="1" applyAlignment="1">
      <alignment horizontal="center" vertical="center" wrapText="1"/>
      <protection/>
    </xf>
    <xf numFmtId="181" fontId="26" fillId="24" borderId="0" xfId="57" applyNumberFormat="1" applyFont="1" applyFill="1" applyAlignment="1">
      <alignment horizontal="center" vertical="center" wrapText="1"/>
      <protection/>
    </xf>
    <xf numFmtId="1" fontId="22" fillId="24" borderId="10" xfId="57" applyNumberFormat="1" applyFont="1" applyFill="1" applyBorder="1" applyAlignment="1">
      <alignment horizontal="center" vertical="center" wrapText="1"/>
      <protection/>
    </xf>
    <xf numFmtId="181" fontId="22" fillId="24" borderId="10" xfId="57" applyNumberFormat="1" applyFont="1" applyFill="1" applyBorder="1" applyAlignment="1">
      <alignment horizontal="center" vertical="center" wrapText="1"/>
      <protection/>
    </xf>
    <xf numFmtId="181" fontId="23" fillId="24" borderId="10" xfId="57" applyNumberFormat="1" applyFont="1" applyFill="1" applyBorder="1" applyAlignment="1">
      <alignment horizontal="center" vertical="center" wrapText="1"/>
      <protection/>
    </xf>
    <xf numFmtId="2" fontId="25" fillId="24" borderId="0" xfId="57" applyNumberFormat="1" applyFont="1" applyFill="1" applyAlignment="1">
      <alignment vertical="center" wrapText="1"/>
      <protection/>
    </xf>
    <xf numFmtId="2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vertical="center" wrapText="1"/>
    </xf>
    <xf numFmtId="180" fontId="28" fillId="24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190" fontId="31" fillId="25" borderId="10" xfId="0" applyNumberFormat="1" applyFont="1" applyFill="1" applyBorder="1" applyAlignment="1">
      <alignment vertical="center" wrapText="1"/>
    </xf>
    <xf numFmtId="190" fontId="32" fillId="25" borderId="10" xfId="0" applyNumberFormat="1" applyFont="1" applyFill="1" applyBorder="1" applyAlignment="1">
      <alignment vertical="center" wrapText="1"/>
    </xf>
    <xf numFmtId="181" fontId="23" fillId="25" borderId="10" xfId="56" applyNumberFormat="1" applyFont="1" applyFill="1" applyBorder="1" applyAlignment="1">
      <alignment horizontal="center" vertical="center" wrapText="1"/>
      <protection/>
    </xf>
    <xf numFmtId="0" fontId="22" fillId="25" borderId="10" xfId="56" applyFont="1" applyFill="1" applyBorder="1" applyAlignment="1">
      <alignment horizontal="left" vertical="center" wrapText="1"/>
      <protection/>
    </xf>
    <xf numFmtId="190" fontId="23" fillId="25" borderId="10" xfId="56" applyNumberFormat="1" applyFont="1" applyFill="1" applyBorder="1" applyAlignment="1">
      <alignment horizontal="center" textRotation="255" wrapText="1"/>
      <protection/>
    </xf>
    <xf numFmtId="180" fontId="23" fillId="25" borderId="10" xfId="56" applyNumberFormat="1" applyFont="1" applyFill="1" applyBorder="1" applyAlignment="1">
      <alignment horizontal="center" vertical="center" wrapText="1"/>
      <protection/>
    </xf>
    <xf numFmtId="49" fontId="22" fillId="25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" fontId="22" fillId="24" borderId="10" xfId="57" applyNumberFormat="1" applyFont="1" applyFill="1" applyBorder="1" applyAlignment="1">
      <alignment horizontal="left" vertical="center" wrapText="1"/>
      <protection/>
    </xf>
    <xf numFmtId="1" fontId="22" fillId="25" borderId="10" xfId="57" applyNumberFormat="1" applyFont="1" applyFill="1" applyBorder="1" applyAlignment="1">
      <alignment horizontal="left" vertical="center" wrapText="1"/>
      <protection/>
    </xf>
    <xf numFmtId="181" fontId="23" fillId="25" borderId="10" xfId="57" applyNumberFormat="1" applyFont="1" applyFill="1" applyBorder="1" applyAlignment="1">
      <alignment horizontal="center" vertical="center" wrapText="1"/>
      <protection/>
    </xf>
    <xf numFmtId="181" fontId="22" fillId="25" borderId="10" xfId="57" applyNumberFormat="1" applyFont="1" applyFill="1" applyBorder="1" applyAlignment="1">
      <alignment horizontal="center" vertical="center" wrapText="1"/>
      <protection/>
    </xf>
    <xf numFmtId="180" fontId="28" fillId="24" borderId="10" xfId="0" applyNumberFormat="1" applyFont="1" applyFill="1" applyBorder="1" applyAlignment="1">
      <alignment vertical="center" wrapText="1"/>
    </xf>
    <xf numFmtId="181" fontId="22" fillId="25" borderId="10" xfId="56" applyNumberFormat="1" applyFont="1" applyFill="1" applyBorder="1" applyAlignment="1">
      <alignment horizontal="center" vertical="center" wrapText="1"/>
      <protection/>
    </xf>
    <xf numFmtId="180" fontId="22" fillId="25" borderId="10" xfId="56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181" fontId="22" fillId="26" borderId="10" xfId="56" applyNumberFormat="1" applyFont="1" applyFill="1" applyBorder="1" applyAlignment="1">
      <alignment horizontal="center" vertical="center" wrapText="1"/>
      <protection/>
    </xf>
    <xf numFmtId="181" fontId="25" fillId="25" borderId="10" xfId="56" applyNumberFormat="1" applyFont="1" applyFill="1" applyBorder="1" applyAlignment="1">
      <alignment horizontal="center" vertical="center" wrapText="1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180" fontId="23" fillId="25" borderId="10" xfId="57" applyNumberFormat="1" applyFont="1" applyFill="1" applyBorder="1" applyAlignment="1">
      <alignment horizontal="center" vertical="center" wrapText="1"/>
      <protection/>
    </xf>
    <xf numFmtId="180" fontId="22" fillId="25" borderId="10" xfId="57" applyNumberFormat="1" applyFont="1" applyFill="1" applyBorder="1" applyAlignment="1">
      <alignment horizontal="center" vertical="center" wrapText="1"/>
      <protection/>
    </xf>
    <xf numFmtId="181" fontId="2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200" fontId="22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81" fontId="25" fillId="25" borderId="10" xfId="57" applyNumberFormat="1" applyFont="1" applyFill="1" applyBorder="1" applyAlignment="1">
      <alignment horizontal="center" vertical="center" wrapText="1"/>
      <protection/>
    </xf>
    <xf numFmtId="184" fontId="0" fillId="0" borderId="0" xfId="0" applyNumberFormat="1" applyFont="1" applyAlignment="1">
      <alignment/>
    </xf>
    <xf numFmtId="49" fontId="33" fillId="25" borderId="10" xfId="0" applyNumberFormat="1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1" fontId="25" fillId="24" borderId="10" xfId="57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181" fontId="33" fillId="0" borderId="10" xfId="0" applyNumberFormat="1" applyFont="1" applyBorder="1" applyAlignment="1">
      <alignment wrapText="1"/>
    </xf>
    <xf numFmtId="181" fontId="33" fillId="0" borderId="10" xfId="0" applyNumberFormat="1" applyFont="1" applyBorder="1" applyAlignment="1">
      <alignment horizontal="center" vertical="center" wrapText="1"/>
    </xf>
    <xf numFmtId="181" fontId="34" fillId="0" borderId="10" xfId="0" applyNumberFormat="1" applyFont="1" applyBorder="1" applyAlignment="1">
      <alignment wrapText="1"/>
    </xf>
    <xf numFmtId="181" fontId="34" fillId="0" borderId="10" xfId="0" applyNumberFormat="1" applyFont="1" applyBorder="1" applyAlignment="1">
      <alignment horizontal="center" vertical="center" wrapText="1"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180" fontId="28" fillId="25" borderId="10" xfId="0" applyNumberFormat="1" applyFont="1" applyFill="1" applyBorder="1" applyAlignment="1">
      <alignment horizontal="left" vertical="center" wrapText="1"/>
    </xf>
    <xf numFmtId="1" fontId="22" fillId="25" borderId="10" xfId="57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wrapText="1"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81" fontId="36" fillId="0" borderId="10" xfId="0" applyNumberFormat="1" applyFont="1" applyBorder="1" applyAlignment="1">
      <alignment wrapText="1"/>
    </xf>
    <xf numFmtId="181" fontId="33" fillId="27" borderId="10" xfId="0" applyNumberFormat="1" applyFont="1" applyFill="1" applyBorder="1" applyAlignment="1">
      <alignment wrapText="1"/>
    </xf>
    <xf numFmtId="181" fontId="22" fillId="0" borderId="10" xfId="0" applyNumberFormat="1" applyFont="1" applyBorder="1" applyAlignment="1">
      <alignment horizontal="center" vertical="center" wrapText="1"/>
    </xf>
    <xf numFmtId="181" fontId="23" fillId="0" borderId="10" xfId="0" applyNumberFormat="1" applyFont="1" applyBorder="1" applyAlignment="1">
      <alignment horizontal="center" vertical="center" wrapText="1"/>
    </xf>
    <xf numFmtId="0" fontId="33" fillId="28" borderId="10" xfId="33" applyFont="1" applyFill="1" applyBorder="1" applyAlignment="1">
      <alignment vertical="center" wrapText="1"/>
      <protection/>
    </xf>
    <xf numFmtId="49" fontId="33" fillId="28" borderId="10" xfId="33" applyNumberFormat="1" applyFont="1" applyFill="1" applyBorder="1" applyAlignment="1">
      <alignment vertical="center" wrapText="1"/>
      <protection/>
    </xf>
    <xf numFmtId="0" fontId="33" fillId="25" borderId="10" xfId="0" applyFont="1" applyFill="1" applyBorder="1" applyAlignment="1">
      <alignment horizontal="left" vertical="center" wrapText="1"/>
    </xf>
    <xf numFmtId="0" fontId="33" fillId="28" borderId="10" xfId="33" applyFont="1" applyFill="1" applyBorder="1" applyAlignment="1">
      <alignment horizontal="left" vertical="center" wrapText="1"/>
      <protection/>
    </xf>
    <xf numFmtId="49" fontId="37" fillId="28" borderId="10" xfId="33" applyNumberFormat="1" applyFont="1" applyFill="1" applyBorder="1" applyAlignment="1">
      <alignment vertical="top" wrapText="1"/>
      <protection/>
    </xf>
    <xf numFmtId="49" fontId="33" fillId="28" borderId="10" xfId="33" applyNumberFormat="1" applyFont="1" applyFill="1" applyBorder="1" applyAlignment="1">
      <alignment horizontal="left" vertical="center" wrapText="1"/>
      <protection/>
    </xf>
    <xf numFmtId="49" fontId="33" fillId="25" borderId="10" xfId="33" applyNumberFormat="1" applyFont="1" applyFill="1" applyBorder="1" applyAlignment="1">
      <alignment vertical="center" wrapText="1"/>
      <protection/>
    </xf>
    <xf numFmtId="0" fontId="33" fillId="25" borderId="10" xfId="33" applyFont="1" applyFill="1" applyBorder="1" applyAlignment="1">
      <alignment horizontal="left" vertical="center" wrapText="1"/>
      <protection/>
    </xf>
    <xf numFmtId="49" fontId="37" fillId="28" borderId="10" xfId="33" applyNumberFormat="1" applyFont="1" applyFill="1" applyBorder="1" applyAlignment="1">
      <alignment vertical="center" wrapText="1"/>
      <protection/>
    </xf>
    <xf numFmtId="181" fontId="0" fillId="0" borderId="10" xfId="0" applyNumberFormat="1" applyBorder="1" applyAlignment="1">
      <alignment wrapText="1"/>
    </xf>
    <xf numFmtId="181" fontId="0" fillId="0" borderId="10" xfId="0" applyNumberFormat="1" applyFont="1" applyBorder="1" applyAlignment="1">
      <alignment wrapText="1"/>
    </xf>
    <xf numFmtId="49" fontId="37" fillId="28" borderId="10" xfId="33" applyNumberFormat="1" applyFont="1" applyFill="1" applyBorder="1" applyAlignment="1">
      <alignment horizontal="center" vertical="center" wrapText="1"/>
      <protection/>
    </xf>
    <xf numFmtId="0" fontId="33" fillId="25" borderId="10" xfId="0" applyFont="1" applyFill="1" applyBorder="1" applyAlignment="1">
      <alignment wrapText="1"/>
    </xf>
    <xf numFmtId="181" fontId="33" fillId="25" borderId="10" xfId="0" applyNumberFormat="1" applyFont="1" applyFill="1" applyBorder="1" applyAlignment="1">
      <alignment wrapText="1"/>
    </xf>
    <xf numFmtId="181" fontId="33" fillId="25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189" fontId="22" fillId="24" borderId="10" xfId="57" applyNumberFormat="1" applyFont="1" applyFill="1" applyBorder="1" applyAlignment="1">
      <alignment horizontal="center" vertical="center" wrapText="1"/>
      <protection/>
    </xf>
    <xf numFmtId="189" fontId="23" fillId="24" borderId="10" xfId="57" applyNumberFormat="1" applyFont="1" applyFill="1" applyBorder="1" applyAlignment="1">
      <alignment horizontal="center" vertical="center" wrapText="1"/>
      <protection/>
    </xf>
    <xf numFmtId="189" fontId="33" fillId="0" borderId="10" xfId="0" applyNumberFormat="1" applyFont="1" applyFill="1" applyBorder="1" applyAlignment="1">
      <alignment horizontal="right" vertical="center" wrapText="1"/>
    </xf>
    <xf numFmtId="181" fontId="25" fillId="0" borderId="10" xfId="0" applyNumberFormat="1" applyFont="1" applyFill="1" applyBorder="1" applyAlignment="1">
      <alignment horizontal="center" vertical="center" wrapText="1"/>
    </xf>
    <xf numFmtId="200" fontId="23" fillId="0" borderId="10" xfId="0" applyNumberFormat="1" applyFont="1" applyFill="1" applyBorder="1" applyAlignment="1">
      <alignment horizontal="center" vertical="center" wrapText="1"/>
    </xf>
    <xf numFmtId="189" fontId="23" fillId="25" borderId="10" xfId="57" applyNumberFormat="1" applyFont="1" applyFill="1" applyBorder="1" applyAlignment="1">
      <alignment horizontal="center" vertical="center" wrapText="1"/>
      <protection/>
    </xf>
    <xf numFmtId="181" fontId="0" fillId="25" borderId="10" xfId="0" applyNumberFormat="1" applyFill="1" applyBorder="1" applyAlignment="1">
      <alignment wrapText="1"/>
    </xf>
    <xf numFmtId="1" fontId="22" fillId="25" borderId="11" xfId="57" applyNumberFormat="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80" fontId="28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81" fontId="30" fillId="24" borderId="0" xfId="57" applyNumberFormat="1" applyFont="1" applyFill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27" fillId="24" borderId="0" xfId="5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9" fillId="24" borderId="0" xfId="57" applyFont="1" applyFill="1" applyAlignment="1">
      <alignment horizontal="center" vertical="center" wrapText="1"/>
      <protection/>
    </xf>
    <xf numFmtId="180" fontId="28" fillId="25" borderId="10" xfId="0" applyNumberFormat="1" applyFont="1" applyFill="1" applyBorder="1" applyAlignment="1">
      <alignment horizontal="left" vertical="center" wrapText="1"/>
    </xf>
    <xf numFmtId="1" fontId="25" fillId="24" borderId="10" xfId="57" applyNumberFormat="1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1" fontId="25" fillId="24" borderId="10" xfId="57" applyNumberFormat="1" applyFont="1" applyFill="1" applyBorder="1" applyAlignment="1">
      <alignment horizontal="left" vertical="center" wrapText="1"/>
      <protection/>
    </xf>
    <xf numFmtId="0" fontId="36" fillId="0" borderId="10" xfId="0" applyFont="1" applyBorder="1" applyAlignment="1">
      <alignment horizontal="left" vertical="center" wrapText="1"/>
    </xf>
    <xf numFmtId="49" fontId="22" fillId="24" borderId="10" xfId="57" applyNumberFormat="1" applyFont="1" applyFill="1" applyBorder="1" applyAlignment="1">
      <alignment horizontal="center" vertical="center" wrapText="1"/>
      <protection/>
    </xf>
    <xf numFmtId="1" fontId="23" fillId="25" borderId="10" xfId="57" applyNumberFormat="1" applyFont="1" applyFill="1" applyBorder="1" applyAlignment="1">
      <alignment horizontal="left" vertical="center" wrapText="1"/>
      <protection/>
    </xf>
    <xf numFmtId="1" fontId="28" fillId="24" borderId="10" xfId="57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90" fontId="32" fillId="25" borderId="10" xfId="0" applyNumberFormat="1" applyFont="1" applyFill="1" applyBorder="1" applyAlignment="1">
      <alignment horizontal="center" vertical="center" wrapText="1"/>
    </xf>
    <xf numFmtId="49" fontId="37" fillId="28" borderId="10" xfId="33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1" fontId="23" fillId="25" borderId="11" xfId="57" applyNumberFormat="1" applyFont="1" applyFill="1" applyBorder="1" applyAlignment="1">
      <alignment horizontal="center" vertical="center" wrapText="1"/>
      <protection/>
    </xf>
    <xf numFmtId="0" fontId="3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1" fontId="23" fillId="25" borderId="14" xfId="57" applyNumberFormat="1" applyFont="1" applyFill="1" applyBorder="1" applyAlignment="1">
      <alignment horizontal="center" vertical="center" wrapText="1"/>
      <protection/>
    </xf>
    <xf numFmtId="0" fontId="33" fillId="25" borderId="14" xfId="0" applyFont="1" applyFill="1" applyBorder="1" applyAlignment="1">
      <alignment wrapText="1"/>
    </xf>
    <xf numFmtId="0" fontId="0" fillId="25" borderId="12" xfId="0" applyFill="1" applyBorder="1" applyAlignment="1">
      <alignment wrapText="1"/>
    </xf>
    <xf numFmtId="1" fontId="22" fillId="25" borderId="10" xfId="57" applyNumberFormat="1" applyFont="1" applyFill="1" applyBorder="1" applyAlignment="1">
      <alignment horizontal="center" vertical="center" wrapText="1"/>
      <protection/>
    </xf>
    <xf numFmtId="0" fontId="33" fillId="0" borderId="14" xfId="0" applyFont="1" applyBorder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1" fontId="23" fillId="25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1" fontId="25" fillId="24" borderId="15" xfId="57" applyNumberFormat="1" applyFont="1" applyFill="1" applyBorder="1" applyAlignment="1">
      <alignment horizontal="center" vertical="center" wrapText="1"/>
      <protection/>
    </xf>
    <xf numFmtId="0" fontId="3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Образец Сведения о ходе работ" xfId="56"/>
    <cellStyle name="Обычный_Ремонты за янв.ноябрь 201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55"/>
  <sheetViews>
    <sheetView tabSelected="1" view="pageBreakPreview" zoomScale="89" zoomScaleNormal="98" zoomScaleSheetLayoutView="89" zoomScalePageLayoutView="0" workbookViewId="0" topLeftCell="A67">
      <selection activeCell="Q77" sqref="Q77"/>
    </sheetView>
  </sheetViews>
  <sheetFormatPr defaultColWidth="9.140625" defaultRowHeight="12.75"/>
  <cols>
    <col min="1" max="1" width="0.9921875" style="19" customWidth="1"/>
    <col min="2" max="2" width="13.140625" style="2" customWidth="1"/>
    <col min="3" max="3" width="41.8515625" style="3" customWidth="1"/>
    <col min="4" max="4" width="11.421875" style="1" customWidth="1"/>
    <col min="5" max="5" width="10.28125" style="16" customWidth="1"/>
    <col min="6" max="6" width="10.8515625" style="16" customWidth="1"/>
    <col min="7" max="7" width="10.00390625" style="16" customWidth="1"/>
    <col min="8" max="8" width="11.28125" style="4" customWidth="1"/>
    <col min="9" max="9" width="11.00390625" style="17" customWidth="1"/>
    <col min="10" max="10" width="5.28125" style="19" hidden="1" customWidth="1"/>
    <col min="11" max="11" width="12.140625" style="19" hidden="1" customWidth="1"/>
    <col min="12" max="12" width="0" style="19" hidden="1" customWidth="1"/>
    <col min="13" max="13" width="10.140625" style="19" customWidth="1"/>
    <col min="14" max="14" width="10.421875" style="19" customWidth="1"/>
    <col min="15" max="16" width="9.140625" style="19" customWidth="1"/>
    <col min="17" max="17" width="19.00390625" style="19" customWidth="1"/>
    <col min="18" max="18" width="15.7109375" style="19" customWidth="1"/>
    <col min="19" max="19" width="22.00390625" style="19" customWidth="1"/>
    <col min="20" max="20" width="20.7109375" style="19" customWidth="1"/>
    <col min="21" max="21" width="19.140625" style="19" customWidth="1"/>
    <col min="22" max="16384" width="9.140625" style="19" customWidth="1"/>
  </cols>
  <sheetData>
    <row r="1" spans="2:14" ht="23.25" customHeight="1">
      <c r="B1" s="5"/>
      <c r="C1" s="6"/>
      <c r="D1" s="6"/>
      <c r="E1" s="15"/>
      <c r="F1" s="98" t="s">
        <v>155</v>
      </c>
      <c r="G1" s="98"/>
      <c r="H1" s="99"/>
      <c r="I1" s="99"/>
      <c r="J1" s="99"/>
      <c r="K1" s="99"/>
      <c r="L1" s="99"/>
      <c r="M1" s="99"/>
      <c r="N1" s="99"/>
    </row>
    <row r="2" spans="2:14" ht="41.25" customHeight="1">
      <c r="B2" s="100" t="s">
        <v>48</v>
      </c>
      <c r="C2" s="100"/>
      <c r="D2" s="100"/>
      <c r="E2" s="100"/>
      <c r="F2" s="100"/>
      <c r="G2" s="100"/>
      <c r="H2" s="100"/>
      <c r="I2" s="100"/>
      <c r="J2" s="101"/>
      <c r="K2" s="101"/>
      <c r="L2" s="101"/>
      <c r="M2" s="101"/>
      <c r="N2" s="101"/>
    </row>
    <row r="3" spans="2:14" ht="44.25" customHeight="1">
      <c r="B3" s="102" t="s">
        <v>35</v>
      </c>
      <c r="C3" s="102"/>
      <c r="D3" s="102"/>
      <c r="E3" s="102"/>
      <c r="F3" s="102"/>
      <c r="G3" s="102"/>
      <c r="H3" s="102"/>
      <c r="I3" s="102"/>
      <c r="J3" s="101"/>
      <c r="K3" s="101"/>
      <c r="L3" s="101"/>
      <c r="M3" s="101"/>
      <c r="N3" s="101"/>
    </row>
    <row r="4" spans="2:9" ht="16.5" customHeight="1" hidden="1">
      <c r="B4" s="8"/>
      <c r="C4" s="7"/>
      <c r="D4" s="9"/>
      <c r="E4" s="9"/>
      <c r="F4" s="9"/>
      <c r="G4" s="9"/>
      <c r="H4" s="10"/>
      <c r="I4" s="11"/>
    </row>
    <row r="5" spans="2:15" ht="16.5" customHeight="1">
      <c r="B5" s="8"/>
      <c r="C5" s="7"/>
      <c r="D5" s="9"/>
      <c r="E5" s="9"/>
      <c r="F5" s="9"/>
      <c r="G5" s="9"/>
      <c r="H5" s="10"/>
      <c r="I5" s="11"/>
      <c r="N5" s="96" t="s">
        <v>31</v>
      </c>
      <c r="O5" s="97"/>
    </row>
    <row r="6" spans="2:15" ht="12.75" customHeight="1">
      <c r="B6" s="108" t="s">
        <v>1</v>
      </c>
      <c r="C6" s="108" t="s">
        <v>0</v>
      </c>
      <c r="D6" s="108" t="s">
        <v>49</v>
      </c>
      <c r="E6" s="115"/>
      <c r="F6" s="115"/>
      <c r="G6" s="115"/>
      <c r="H6" s="108" t="s">
        <v>50</v>
      </c>
      <c r="I6" s="108"/>
      <c r="J6" s="116"/>
      <c r="K6" s="116"/>
      <c r="L6" s="116"/>
      <c r="M6" s="116"/>
      <c r="N6" s="116"/>
      <c r="O6" s="116"/>
    </row>
    <row r="7" spans="2:19" ht="23.25" customHeight="1">
      <c r="B7" s="108"/>
      <c r="C7" s="108"/>
      <c r="D7" s="115"/>
      <c r="E7" s="115"/>
      <c r="F7" s="115"/>
      <c r="G7" s="115"/>
      <c r="H7" s="108"/>
      <c r="I7" s="108"/>
      <c r="J7" s="116"/>
      <c r="K7" s="116"/>
      <c r="L7" s="116"/>
      <c r="M7" s="116"/>
      <c r="N7" s="116"/>
      <c r="O7" s="116"/>
      <c r="Q7" s="47"/>
      <c r="R7" s="47"/>
      <c r="S7" s="47"/>
    </row>
    <row r="8" spans="2:19" ht="27" customHeight="1">
      <c r="B8" s="108"/>
      <c r="C8" s="108"/>
      <c r="D8" s="20" t="s">
        <v>28</v>
      </c>
      <c r="E8" s="20" t="s">
        <v>29</v>
      </c>
      <c r="F8" s="20" t="s">
        <v>30</v>
      </c>
      <c r="G8" s="20" t="s">
        <v>52</v>
      </c>
      <c r="H8" s="20" t="s">
        <v>20</v>
      </c>
      <c r="I8" s="20" t="s">
        <v>28</v>
      </c>
      <c r="J8" s="62"/>
      <c r="K8" s="62"/>
      <c r="L8" s="62"/>
      <c r="M8" s="20" t="s">
        <v>29</v>
      </c>
      <c r="N8" s="20" t="s">
        <v>30</v>
      </c>
      <c r="O8" s="20" t="s">
        <v>52</v>
      </c>
      <c r="Q8" s="47"/>
      <c r="R8" s="47"/>
      <c r="S8" s="47"/>
    </row>
    <row r="9" spans="2:19" ht="12.75">
      <c r="B9" s="12" t="s">
        <v>2</v>
      </c>
      <c r="C9" s="12" t="s">
        <v>3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63"/>
      <c r="K9" s="63"/>
      <c r="L9" s="63"/>
      <c r="M9" s="63">
        <v>9</v>
      </c>
      <c r="N9" s="63">
        <v>10</v>
      </c>
      <c r="O9" s="63">
        <v>11</v>
      </c>
      <c r="Q9" s="47"/>
      <c r="R9" s="47"/>
      <c r="S9" s="47"/>
    </row>
    <row r="10" spans="2:19" ht="12.75">
      <c r="B10" s="117" t="s">
        <v>47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Q10" s="47"/>
      <c r="R10" s="47"/>
      <c r="S10" s="47"/>
    </row>
    <row r="11" spans="2:19" ht="78.75" customHeight="1">
      <c r="B11" s="104" t="s">
        <v>14</v>
      </c>
      <c r="C11" s="50" t="s">
        <v>37</v>
      </c>
      <c r="D11" s="13">
        <f>E11+F11</f>
        <v>45752.9538</v>
      </c>
      <c r="E11" s="13"/>
      <c r="F11" s="13">
        <v>45752.9538</v>
      </c>
      <c r="G11" s="13"/>
      <c r="H11" s="41"/>
      <c r="I11" s="13">
        <f>M11+N11</f>
        <v>45206.6308</v>
      </c>
      <c r="J11" s="53"/>
      <c r="K11" s="53"/>
      <c r="L11" s="53"/>
      <c r="M11" s="53"/>
      <c r="N11" s="54">
        <v>45206.6308</v>
      </c>
      <c r="O11" s="62"/>
      <c r="Q11" s="47"/>
      <c r="R11" s="47"/>
      <c r="S11" s="47"/>
    </row>
    <row r="12" spans="2:19" ht="26.25" customHeight="1">
      <c r="B12" s="105"/>
      <c r="C12" s="50" t="s">
        <v>36</v>
      </c>
      <c r="D12" s="13">
        <f>E12+F12</f>
        <v>27676.83783</v>
      </c>
      <c r="E12" s="13"/>
      <c r="F12" s="13">
        <v>27676.83783</v>
      </c>
      <c r="G12" s="13"/>
      <c r="H12" s="41"/>
      <c r="I12" s="13">
        <f aca="true" t="shared" si="0" ref="I12:I33">M12+N12</f>
        <v>16054.19631</v>
      </c>
      <c r="J12" s="53"/>
      <c r="K12" s="53"/>
      <c r="L12" s="53"/>
      <c r="M12" s="53"/>
      <c r="N12" s="54">
        <v>16054.19631</v>
      </c>
      <c r="O12" s="62"/>
      <c r="Q12" s="47"/>
      <c r="R12" s="47"/>
      <c r="S12" s="47"/>
    </row>
    <row r="13" spans="2:19" ht="51.75" customHeight="1">
      <c r="B13" s="112"/>
      <c r="C13" s="50" t="s">
        <v>51</v>
      </c>
      <c r="D13" s="13">
        <f>E13+F13</f>
        <v>5000</v>
      </c>
      <c r="E13" s="13"/>
      <c r="F13" s="13">
        <v>5000</v>
      </c>
      <c r="G13" s="13"/>
      <c r="H13" s="41"/>
      <c r="I13" s="13">
        <f t="shared" si="0"/>
        <v>0</v>
      </c>
      <c r="J13" s="53"/>
      <c r="K13" s="53"/>
      <c r="L13" s="53"/>
      <c r="M13" s="53"/>
      <c r="N13" s="54"/>
      <c r="O13" s="62"/>
      <c r="Q13" s="47"/>
      <c r="R13" s="47"/>
      <c r="S13" s="47"/>
    </row>
    <row r="14" spans="2:19" ht="79.5" customHeight="1">
      <c r="B14" s="112"/>
      <c r="C14" s="50" t="s">
        <v>57</v>
      </c>
      <c r="D14" s="13">
        <f>E14+F14+G14</f>
        <v>118801.93</v>
      </c>
      <c r="E14" s="13"/>
      <c r="F14" s="13">
        <f>F15+F16</f>
        <v>10000</v>
      </c>
      <c r="G14" s="13">
        <f>G15+G16</f>
        <v>108801.93</v>
      </c>
      <c r="H14" s="41"/>
      <c r="I14" s="13">
        <f t="shared" si="0"/>
        <v>0</v>
      </c>
      <c r="J14" s="53"/>
      <c r="K14" s="53"/>
      <c r="L14" s="53"/>
      <c r="M14" s="53"/>
      <c r="N14" s="13"/>
      <c r="O14" s="13">
        <f>O15+O16</f>
        <v>108801.93</v>
      </c>
      <c r="Q14" s="47"/>
      <c r="R14" s="47"/>
      <c r="S14" s="47"/>
    </row>
    <row r="15" spans="2:19" ht="62.25" customHeight="1">
      <c r="B15" s="112"/>
      <c r="C15" s="50" t="s">
        <v>58</v>
      </c>
      <c r="D15" s="13">
        <f>E15+F15+G15</f>
        <v>108801.93</v>
      </c>
      <c r="E15" s="13"/>
      <c r="F15" s="13"/>
      <c r="G15" s="13">
        <v>108801.93</v>
      </c>
      <c r="H15" s="41"/>
      <c r="I15" s="13">
        <f t="shared" si="0"/>
        <v>0</v>
      </c>
      <c r="J15" s="53"/>
      <c r="K15" s="53"/>
      <c r="L15" s="53"/>
      <c r="M15" s="53"/>
      <c r="N15" s="13"/>
      <c r="O15" s="13">
        <v>108801.93</v>
      </c>
      <c r="Q15" s="47"/>
      <c r="R15" s="47"/>
      <c r="S15" s="47"/>
    </row>
    <row r="16" spans="2:19" ht="57" customHeight="1">
      <c r="B16" s="112"/>
      <c r="C16" s="50" t="s">
        <v>59</v>
      </c>
      <c r="D16" s="13">
        <f>E16+F16+G16</f>
        <v>10000</v>
      </c>
      <c r="E16" s="13"/>
      <c r="F16" s="13">
        <v>10000</v>
      </c>
      <c r="G16" s="13"/>
      <c r="H16" s="41"/>
      <c r="I16" s="13">
        <f t="shared" si="0"/>
        <v>0</v>
      </c>
      <c r="J16" s="53"/>
      <c r="K16" s="53"/>
      <c r="L16" s="53"/>
      <c r="M16" s="53"/>
      <c r="N16" s="54"/>
      <c r="O16" s="62"/>
      <c r="Q16" s="47"/>
      <c r="R16" s="47"/>
      <c r="S16" s="47"/>
    </row>
    <row r="17" spans="2:19" ht="20.25" customHeight="1">
      <c r="B17" s="52"/>
      <c r="C17" s="57" t="s">
        <v>8</v>
      </c>
      <c r="D17" s="14">
        <f>D11+D12+D13+D14</f>
        <v>197231.72163</v>
      </c>
      <c r="E17" s="14"/>
      <c r="F17" s="14">
        <f>F11+F12+F13+F14</f>
        <v>88429.79163</v>
      </c>
      <c r="G17" s="14">
        <f>G11+G12+G13+G14</f>
        <v>108801.93</v>
      </c>
      <c r="H17" s="40"/>
      <c r="I17" s="14">
        <f>I11+I12+I13+I14</f>
        <v>61260.82711</v>
      </c>
      <c r="J17" s="55"/>
      <c r="K17" s="55"/>
      <c r="L17" s="55"/>
      <c r="M17" s="55"/>
      <c r="N17" s="14">
        <f>N11+N12+N13+N14</f>
        <v>61260.82711</v>
      </c>
      <c r="O17" s="14">
        <f>O11+O12+O13+O14</f>
        <v>108801.93</v>
      </c>
      <c r="Q17" s="47"/>
      <c r="R17" s="47"/>
      <c r="S17" s="47"/>
    </row>
    <row r="18" spans="2:19" ht="57.75" customHeight="1">
      <c r="B18" s="128" t="s">
        <v>130</v>
      </c>
      <c r="C18" s="50" t="s">
        <v>38</v>
      </c>
      <c r="D18" s="13">
        <f>E18+F18</f>
        <v>79197.86184</v>
      </c>
      <c r="E18" s="13"/>
      <c r="F18" s="13">
        <v>79197.86184</v>
      </c>
      <c r="G18" s="13"/>
      <c r="H18" s="41" t="s">
        <v>61</v>
      </c>
      <c r="I18" s="13">
        <f t="shared" si="0"/>
        <v>81635.4</v>
      </c>
      <c r="J18" s="53"/>
      <c r="K18" s="53"/>
      <c r="L18" s="53"/>
      <c r="M18" s="54"/>
      <c r="N18" s="54">
        <v>81635.4</v>
      </c>
      <c r="O18" s="62"/>
      <c r="Q18" s="47"/>
      <c r="R18" s="47"/>
      <c r="S18" s="47"/>
    </row>
    <row r="19" spans="2:19" ht="54.75" customHeight="1">
      <c r="B19" s="129"/>
      <c r="C19" s="50" t="s">
        <v>39</v>
      </c>
      <c r="D19" s="13">
        <f>E19+F19</f>
        <v>74458.75583</v>
      </c>
      <c r="E19" s="13"/>
      <c r="F19" s="13">
        <v>74458.75583</v>
      </c>
      <c r="G19" s="13"/>
      <c r="H19" s="41"/>
      <c r="I19" s="13">
        <f t="shared" si="0"/>
        <v>63555.26264</v>
      </c>
      <c r="J19" s="53"/>
      <c r="K19" s="53"/>
      <c r="L19" s="53"/>
      <c r="M19" s="54">
        <v>2824.06264</v>
      </c>
      <c r="N19" s="54">
        <v>60731.2</v>
      </c>
      <c r="O19" s="62"/>
      <c r="Q19" s="47"/>
      <c r="R19" s="47"/>
      <c r="S19" s="47"/>
    </row>
    <row r="20" spans="2:19" ht="57.75" customHeight="1">
      <c r="B20" s="129"/>
      <c r="C20" s="50" t="s">
        <v>40</v>
      </c>
      <c r="D20" s="13">
        <f>E20+F20</f>
        <v>310202.69303</v>
      </c>
      <c r="E20" s="13"/>
      <c r="F20" s="13">
        <v>310202.69303</v>
      </c>
      <c r="G20" s="13"/>
      <c r="H20" s="41"/>
      <c r="I20" s="13">
        <f t="shared" si="0"/>
        <v>404237.6823</v>
      </c>
      <c r="J20" s="53"/>
      <c r="K20" s="53"/>
      <c r="L20" s="53"/>
      <c r="M20" s="54">
        <v>112802.92553</v>
      </c>
      <c r="N20" s="54">
        <v>291434.75677</v>
      </c>
      <c r="O20" s="62"/>
      <c r="Q20" s="47"/>
      <c r="R20" s="47"/>
      <c r="S20" s="47"/>
    </row>
    <row r="21" spans="2:19" ht="44.25" customHeight="1">
      <c r="B21" s="130"/>
      <c r="C21" s="50" t="s">
        <v>60</v>
      </c>
      <c r="D21" s="13"/>
      <c r="E21" s="13"/>
      <c r="F21" s="13"/>
      <c r="G21" s="13"/>
      <c r="H21" s="32">
        <v>0.7</v>
      </c>
      <c r="I21" s="13"/>
      <c r="J21" s="53"/>
      <c r="K21" s="53"/>
      <c r="L21" s="53"/>
      <c r="M21" s="54"/>
      <c r="N21" s="54"/>
      <c r="O21" s="62"/>
      <c r="Q21" s="47"/>
      <c r="R21" s="47"/>
      <c r="S21" s="47"/>
    </row>
    <row r="22" spans="2:19" ht="18.75" customHeight="1">
      <c r="B22" s="52"/>
      <c r="C22" s="57" t="s">
        <v>8</v>
      </c>
      <c r="D22" s="14">
        <f>SUM(D18:D20)</f>
        <v>463859.31070000003</v>
      </c>
      <c r="E22" s="14">
        <f>SUM(E18:E20)</f>
        <v>0</v>
      </c>
      <c r="F22" s="14">
        <f>SUM(F18:F20)</f>
        <v>463859.31070000003</v>
      </c>
      <c r="G22" s="14"/>
      <c r="H22" s="40" t="s">
        <v>62</v>
      </c>
      <c r="I22" s="14">
        <f>SUM(I18:I20)</f>
        <v>549428.34494</v>
      </c>
      <c r="J22" s="55"/>
      <c r="K22" s="55"/>
      <c r="L22" s="55"/>
      <c r="M22" s="56">
        <f>SUM(M18:M20)</f>
        <v>115626.98817</v>
      </c>
      <c r="N22" s="56">
        <f>SUM(N18:N20)</f>
        <v>433801.35676999995</v>
      </c>
      <c r="O22" s="62"/>
      <c r="Q22" s="47"/>
      <c r="R22" s="47"/>
      <c r="S22" s="47"/>
    </row>
    <row r="23" spans="2:19" ht="55.5" customHeight="1">
      <c r="B23" s="104" t="s">
        <v>99</v>
      </c>
      <c r="C23" s="50" t="s">
        <v>41</v>
      </c>
      <c r="D23" s="13">
        <f>E23+F23</f>
        <v>231550.31224</v>
      </c>
      <c r="E23" s="13"/>
      <c r="F23" s="13">
        <v>231550.31224</v>
      </c>
      <c r="G23" s="13"/>
      <c r="H23" s="41"/>
      <c r="I23" s="13">
        <f t="shared" si="0"/>
        <v>296644.82354</v>
      </c>
      <c r="J23" s="53"/>
      <c r="K23" s="53"/>
      <c r="L23" s="53"/>
      <c r="M23" s="54">
        <v>65191.81494</v>
      </c>
      <c r="N23" s="54">
        <v>231453.0086</v>
      </c>
      <c r="O23" s="62"/>
      <c r="Q23" s="47"/>
      <c r="R23" s="47"/>
      <c r="S23" s="47"/>
    </row>
    <row r="24" spans="2:19" ht="50.25" customHeight="1">
      <c r="B24" s="105"/>
      <c r="C24" s="50" t="s">
        <v>42</v>
      </c>
      <c r="D24" s="13">
        <f>E24+F24</f>
        <v>13352.6</v>
      </c>
      <c r="E24" s="13"/>
      <c r="F24" s="13">
        <v>13352.6</v>
      </c>
      <c r="G24" s="13"/>
      <c r="H24" s="41"/>
      <c r="I24" s="13">
        <f t="shared" si="0"/>
        <v>65948.6</v>
      </c>
      <c r="J24" s="53"/>
      <c r="K24" s="53"/>
      <c r="L24" s="53"/>
      <c r="M24" s="54">
        <v>53277.3</v>
      </c>
      <c r="N24" s="54">
        <v>12671.3</v>
      </c>
      <c r="O24" s="62"/>
      <c r="Q24" s="47"/>
      <c r="R24" s="47"/>
      <c r="S24" s="47"/>
    </row>
    <row r="25" spans="2:19" ht="34.5" customHeight="1">
      <c r="B25" s="105"/>
      <c r="C25" s="50" t="s">
        <v>43</v>
      </c>
      <c r="D25" s="13">
        <f>E25+F25</f>
        <v>298762.44</v>
      </c>
      <c r="E25" s="13"/>
      <c r="F25" s="13">
        <v>298762.44</v>
      </c>
      <c r="G25" s="13"/>
      <c r="H25" s="41"/>
      <c r="I25" s="13">
        <f t="shared" si="0"/>
        <v>294160.55021</v>
      </c>
      <c r="J25" s="53"/>
      <c r="K25" s="53"/>
      <c r="L25" s="53"/>
      <c r="M25" s="54">
        <v>49046.65021</v>
      </c>
      <c r="N25" s="54">
        <v>245113.9</v>
      </c>
      <c r="O25" s="62"/>
      <c r="Q25" s="47"/>
      <c r="R25" s="47"/>
      <c r="S25" s="47"/>
    </row>
    <row r="26" spans="2:19" ht="15.75" customHeight="1">
      <c r="B26" s="52"/>
      <c r="C26" s="57" t="s">
        <v>8</v>
      </c>
      <c r="D26" s="14">
        <f>SUM(D23:D25)</f>
        <v>543665.35224</v>
      </c>
      <c r="E26" s="14">
        <f>SUM(E23:E25)</f>
        <v>0</v>
      </c>
      <c r="F26" s="14">
        <f>SUM(F23:F25)</f>
        <v>543665.35224</v>
      </c>
      <c r="G26" s="14"/>
      <c r="H26" s="40"/>
      <c r="I26" s="14">
        <f>SUM(I23:I25)</f>
        <v>656753.97375</v>
      </c>
      <c r="J26" s="55"/>
      <c r="K26" s="55"/>
      <c r="L26" s="55"/>
      <c r="M26" s="56">
        <f>SUM(M23:M25)</f>
        <v>167515.76515</v>
      </c>
      <c r="N26" s="56">
        <f>SUM(N23:N25)</f>
        <v>489238.2086</v>
      </c>
      <c r="O26" s="62"/>
      <c r="Q26" s="47"/>
      <c r="R26" s="47"/>
      <c r="S26" s="47"/>
    </row>
    <row r="27" spans="2:19" ht="54.75" customHeight="1">
      <c r="B27" s="51" t="s">
        <v>139</v>
      </c>
      <c r="C27" s="49" t="s">
        <v>45</v>
      </c>
      <c r="D27" s="13">
        <f>E27+F27</f>
        <v>11631.75495</v>
      </c>
      <c r="E27" s="13"/>
      <c r="F27" s="13">
        <v>11631.75495</v>
      </c>
      <c r="G27" s="13"/>
      <c r="H27" s="41"/>
      <c r="I27" s="13">
        <f t="shared" si="0"/>
        <v>9634.92801</v>
      </c>
      <c r="J27" s="53"/>
      <c r="K27" s="53"/>
      <c r="L27" s="53"/>
      <c r="M27" s="54"/>
      <c r="N27" s="54">
        <v>9634.92801</v>
      </c>
      <c r="O27" s="62"/>
      <c r="Q27" s="47"/>
      <c r="R27" s="47"/>
      <c r="S27" s="47"/>
    </row>
    <row r="28" spans="2:19" ht="16.5" customHeight="1">
      <c r="B28" s="51"/>
      <c r="C28" s="57" t="s">
        <v>8</v>
      </c>
      <c r="D28" s="14">
        <f>D27</f>
        <v>11631.75495</v>
      </c>
      <c r="E28" s="14"/>
      <c r="F28" s="14">
        <f>F27</f>
        <v>11631.75495</v>
      </c>
      <c r="G28" s="14"/>
      <c r="H28" s="40"/>
      <c r="I28" s="14">
        <f>I27</f>
        <v>9634.92801</v>
      </c>
      <c r="J28" s="55"/>
      <c r="K28" s="55"/>
      <c r="L28" s="55"/>
      <c r="M28" s="56"/>
      <c r="N28" s="56">
        <f>N27</f>
        <v>9634.92801</v>
      </c>
      <c r="O28" s="62"/>
      <c r="Q28" s="47"/>
      <c r="R28" s="47"/>
      <c r="S28" s="47"/>
    </row>
    <row r="29" spans="2:19" ht="59.25" customHeight="1">
      <c r="B29" s="51" t="s">
        <v>53</v>
      </c>
      <c r="C29" s="30" t="s">
        <v>56</v>
      </c>
      <c r="D29" s="13">
        <f>E29+F29</f>
        <v>10</v>
      </c>
      <c r="E29" s="13"/>
      <c r="F29" s="13">
        <v>10</v>
      </c>
      <c r="G29" s="14"/>
      <c r="H29" s="40"/>
      <c r="I29" s="14"/>
      <c r="J29" s="55"/>
      <c r="K29" s="55"/>
      <c r="L29" s="55"/>
      <c r="M29" s="56"/>
      <c r="N29" s="56"/>
      <c r="O29" s="62"/>
      <c r="Q29" s="47"/>
      <c r="R29" s="47"/>
      <c r="S29" s="47"/>
    </row>
    <row r="30" spans="2:19" ht="16.5" customHeight="1">
      <c r="B30" s="51"/>
      <c r="C30" s="57" t="s">
        <v>8</v>
      </c>
      <c r="D30" s="14">
        <f>D29</f>
        <v>10</v>
      </c>
      <c r="E30" s="14"/>
      <c r="F30" s="14">
        <f>F29</f>
        <v>10</v>
      </c>
      <c r="G30" s="14"/>
      <c r="H30" s="40"/>
      <c r="I30" s="14"/>
      <c r="J30" s="55"/>
      <c r="K30" s="55"/>
      <c r="L30" s="55"/>
      <c r="M30" s="56"/>
      <c r="N30" s="56"/>
      <c r="O30" s="62"/>
      <c r="Q30" s="47"/>
      <c r="R30" s="47"/>
      <c r="S30" s="47"/>
    </row>
    <row r="31" spans="2:19" ht="63.75" customHeight="1">
      <c r="B31" s="51" t="s">
        <v>54</v>
      </c>
      <c r="C31" s="30" t="s">
        <v>55</v>
      </c>
      <c r="D31" s="13">
        <f>E31+F31</f>
        <v>90.8568</v>
      </c>
      <c r="E31" s="13"/>
      <c r="F31" s="13">
        <v>90.8568</v>
      </c>
      <c r="G31" s="14"/>
      <c r="H31" s="40"/>
      <c r="I31" s="14"/>
      <c r="J31" s="55"/>
      <c r="K31" s="55"/>
      <c r="L31" s="55"/>
      <c r="M31" s="56"/>
      <c r="N31" s="56"/>
      <c r="O31" s="62"/>
      <c r="Q31" s="47"/>
      <c r="R31" s="47"/>
      <c r="S31" s="47"/>
    </row>
    <row r="32" spans="2:19" ht="16.5" customHeight="1">
      <c r="B32" s="51"/>
      <c r="C32" s="57" t="s">
        <v>8</v>
      </c>
      <c r="D32" s="14">
        <f>D31</f>
        <v>90.8568</v>
      </c>
      <c r="E32" s="14"/>
      <c r="F32" s="14">
        <f>F31</f>
        <v>90.8568</v>
      </c>
      <c r="G32" s="14"/>
      <c r="H32" s="40"/>
      <c r="I32" s="14"/>
      <c r="J32" s="55"/>
      <c r="K32" s="55"/>
      <c r="L32" s="55"/>
      <c r="M32" s="56"/>
      <c r="N32" s="56"/>
      <c r="O32" s="62"/>
      <c r="Q32" s="47"/>
      <c r="R32" s="47"/>
      <c r="S32" s="47"/>
    </row>
    <row r="33" spans="2:19" ht="24.75" customHeight="1">
      <c r="B33" s="106" t="s">
        <v>44</v>
      </c>
      <c r="C33" s="107"/>
      <c r="D33" s="13">
        <f>E33+F33</f>
        <v>58246.7</v>
      </c>
      <c r="E33" s="13"/>
      <c r="F33" s="13">
        <v>58246.7</v>
      </c>
      <c r="G33" s="13"/>
      <c r="H33" s="41"/>
      <c r="I33" s="13">
        <f t="shared" si="0"/>
        <v>36962.27379</v>
      </c>
      <c r="J33" s="53"/>
      <c r="K33" s="53"/>
      <c r="L33" s="53"/>
      <c r="M33" s="54"/>
      <c r="N33" s="54">
        <v>36962.27379</v>
      </c>
      <c r="O33" s="62"/>
      <c r="Q33" s="47"/>
      <c r="R33" s="47"/>
      <c r="S33" s="47"/>
    </row>
    <row r="34" spans="2:19" ht="48.75" customHeight="1">
      <c r="B34" s="109" t="s">
        <v>46</v>
      </c>
      <c r="C34" s="125"/>
      <c r="D34" s="14">
        <f>E34+F34+G34</f>
        <v>1274735.69632</v>
      </c>
      <c r="E34" s="56">
        <f>E33+E28+E26+E22+E17</f>
        <v>0</v>
      </c>
      <c r="F34" s="56">
        <f>F33+F28+F26+F22+F17+F30+F32</f>
        <v>1165933.7663200002</v>
      </c>
      <c r="G34" s="56">
        <f>G33+G28+G26+G22+G17+G30+G32</f>
        <v>108801.93</v>
      </c>
      <c r="H34" s="40" t="s">
        <v>62</v>
      </c>
      <c r="I34" s="56">
        <f aca="true" t="shared" si="1" ref="I34:O34">I33+I28+I26+I22+I17+I30+I32</f>
        <v>1314040.3476</v>
      </c>
      <c r="J34" s="56">
        <f t="shared" si="1"/>
        <v>0</v>
      </c>
      <c r="K34" s="56">
        <f t="shared" si="1"/>
        <v>0</v>
      </c>
      <c r="L34" s="56">
        <f t="shared" si="1"/>
        <v>0</v>
      </c>
      <c r="M34" s="56">
        <f t="shared" si="1"/>
        <v>283142.75332</v>
      </c>
      <c r="N34" s="56">
        <f t="shared" si="1"/>
        <v>1030897.59428</v>
      </c>
      <c r="O34" s="56">
        <f t="shared" si="1"/>
        <v>108801.93</v>
      </c>
      <c r="Q34" s="47"/>
      <c r="R34" s="47"/>
      <c r="S34" s="47"/>
    </row>
    <row r="35" spans="2:19" ht="18.75" customHeight="1">
      <c r="B35" s="117" t="s">
        <v>10</v>
      </c>
      <c r="C35" s="120"/>
      <c r="D35" s="120"/>
      <c r="E35" s="120"/>
      <c r="F35" s="120"/>
      <c r="G35" s="120"/>
      <c r="H35" s="120"/>
      <c r="I35" s="120"/>
      <c r="J35" s="121"/>
      <c r="K35" s="121"/>
      <c r="L35" s="121"/>
      <c r="M35" s="121"/>
      <c r="N35" s="121"/>
      <c r="O35" s="122"/>
      <c r="Q35" s="47"/>
      <c r="R35" s="47"/>
      <c r="S35" s="47"/>
    </row>
    <row r="36" spans="2:21" ht="17.25" customHeight="1">
      <c r="B36" s="58" t="s">
        <v>134</v>
      </c>
      <c r="C36" s="123" t="s">
        <v>5</v>
      </c>
      <c r="D36" s="32">
        <f>E36+F36</f>
        <v>96467.8742</v>
      </c>
      <c r="E36" s="32"/>
      <c r="F36" s="32">
        <v>96467.8742</v>
      </c>
      <c r="G36" s="32"/>
      <c r="H36" s="32"/>
      <c r="I36" s="32">
        <f>M36+N36+O36</f>
        <v>96467.8742</v>
      </c>
      <c r="J36" s="80"/>
      <c r="K36" s="80"/>
      <c r="L36" s="80"/>
      <c r="M36" s="80"/>
      <c r="N36" s="32">
        <v>96467.8742</v>
      </c>
      <c r="O36" s="80"/>
      <c r="Q36" s="83"/>
      <c r="R36" s="83"/>
      <c r="S36" s="83"/>
      <c r="T36" s="83"/>
      <c r="U36" s="83"/>
    </row>
    <row r="37" spans="2:21" ht="16.5" customHeight="1">
      <c r="B37" s="58" t="s">
        <v>135</v>
      </c>
      <c r="C37" s="123"/>
      <c r="D37" s="32">
        <f aca="true" t="shared" si="2" ref="D37:D53">E37+F37</f>
        <v>143714.69251</v>
      </c>
      <c r="E37" s="32"/>
      <c r="F37" s="32">
        <v>143714.69251</v>
      </c>
      <c r="G37" s="32"/>
      <c r="H37" s="32"/>
      <c r="I37" s="32">
        <f aca="true" t="shared" si="3" ref="I37:I53">M37+N37+O37</f>
        <v>143714.69251</v>
      </c>
      <c r="J37" s="80"/>
      <c r="K37" s="80"/>
      <c r="L37" s="80"/>
      <c r="M37" s="80"/>
      <c r="N37" s="32">
        <v>143714.69251</v>
      </c>
      <c r="O37" s="80"/>
      <c r="Q37" s="83"/>
      <c r="R37" s="83"/>
      <c r="S37" s="83"/>
      <c r="T37" s="83"/>
      <c r="U37" s="83"/>
    </row>
    <row r="38" spans="2:21" ht="14.25" customHeight="1">
      <c r="B38" s="58" t="s">
        <v>126</v>
      </c>
      <c r="C38" s="123"/>
      <c r="D38" s="32">
        <f t="shared" si="2"/>
        <v>115338.72196</v>
      </c>
      <c r="E38" s="32"/>
      <c r="F38" s="32">
        <v>115338.72196</v>
      </c>
      <c r="G38" s="32"/>
      <c r="H38" s="32"/>
      <c r="I38" s="32">
        <f t="shared" si="3"/>
        <v>115338.72196</v>
      </c>
      <c r="J38" s="80"/>
      <c r="K38" s="80"/>
      <c r="L38" s="80"/>
      <c r="M38" s="80"/>
      <c r="N38" s="32">
        <v>115338.72196</v>
      </c>
      <c r="O38" s="80"/>
      <c r="Q38" s="83"/>
      <c r="R38" s="83"/>
      <c r="S38" s="83"/>
      <c r="T38" s="83"/>
      <c r="U38" s="83"/>
    </row>
    <row r="39" spans="2:21" ht="16.5" customHeight="1">
      <c r="B39" s="58" t="s">
        <v>136</v>
      </c>
      <c r="C39" s="123"/>
      <c r="D39" s="32">
        <f t="shared" si="2"/>
        <v>322581.05763</v>
      </c>
      <c r="E39" s="32"/>
      <c r="F39" s="32">
        <v>322581.05763</v>
      </c>
      <c r="G39" s="32"/>
      <c r="H39" s="32"/>
      <c r="I39" s="32">
        <f t="shared" si="3"/>
        <v>322581.05763</v>
      </c>
      <c r="J39" s="80"/>
      <c r="K39" s="80"/>
      <c r="L39" s="80"/>
      <c r="M39" s="80"/>
      <c r="N39" s="32">
        <v>322581.05763</v>
      </c>
      <c r="O39" s="80"/>
      <c r="Q39" s="83"/>
      <c r="R39" s="83"/>
      <c r="S39" s="83"/>
      <c r="T39" s="83"/>
      <c r="U39" s="83"/>
    </row>
    <row r="40" spans="2:21" ht="12.75">
      <c r="B40" s="58" t="s">
        <v>130</v>
      </c>
      <c r="C40" s="123"/>
      <c r="D40" s="32">
        <f t="shared" si="2"/>
        <v>393433.64567</v>
      </c>
      <c r="E40" s="32"/>
      <c r="F40" s="32">
        <v>393433.64567</v>
      </c>
      <c r="G40" s="32"/>
      <c r="H40" s="32"/>
      <c r="I40" s="32">
        <f t="shared" si="3"/>
        <v>393433.64567</v>
      </c>
      <c r="J40" s="80"/>
      <c r="K40" s="80"/>
      <c r="L40" s="80"/>
      <c r="M40" s="80"/>
      <c r="N40" s="32">
        <v>393433.64567</v>
      </c>
      <c r="O40" s="80"/>
      <c r="Q40" s="83"/>
      <c r="R40" s="83"/>
      <c r="S40" s="83"/>
      <c r="T40" s="83"/>
      <c r="U40" s="83"/>
    </row>
    <row r="41" spans="2:21" ht="17.25" customHeight="1">
      <c r="B41" s="58" t="s">
        <v>137</v>
      </c>
      <c r="C41" s="123"/>
      <c r="D41" s="32">
        <f t="shared" si="2"/>
        <v>185257.28041</v>
      </c>
      <c r="E41" s="32"/>
      <c r="F41" s="32">
        <v>185257.28041</v>
      </c>
      <c r="G41" s="32"/>
      <c r="H41" s="32"/>
      <c r="I41" s="32">
        <f t="shared" si="3"/>
        <v>185257.28041</v>
      </c>
      <c r="J41" s="80"/>
      <c r="K41" s="80"/>
      <c r="L41" s="80"/>
      <c r="M41" s="80"/>
      <c r="N41" s="32">
        <v>185257.28041</v>
      </c>
      <c r="O41" s="80"/>
      <c r="Q41" s="83"/>
      <c r="R41" s="83"/>
      <c r="S41" s="83"/>
      <c r="T41" s="83"/>
      <c r="U41" s="83"/>
    </row>
    <row r="42" spans="2:21" ht="15" customHeight="1">
      <c r="B42" s="58" t="s">
        <v>138</v>
      </c>
      <c r="C42" s="123"/>
      <c r="D42" s="32">
        <f t="shared" si="2"/>
        <v>125892.68355</v>
      </c>
      <c r="E42" s="32"/>
      <c r="F42" s="32">
        <v>125892.68355</v>
      </c>
      <c r="G42" s="32"/>
      <c r="H42" s="32"/>
      <c r="I42" s="32">
        <f t="shared" si="3"/>
        <v>125892.68355</v>
      </c>
      <c r="J42" s="80"/>
      <c r="K42" s="80"/>
      <c r="L42" s="80"/>
      <c r="M42" s="80"/>
      <c r="N42" s="32">
        <v>125892.68355</v>
      </c>
      <c r="O42" s="80"/>
      <c r="Q42" s="83"/>
      <c r="R42" s="83"/>
      <c r="S42" s="83"/>
      <c r="T42" s="83"/>
      <c r="U42" s="83"/>
    </row>
    <row r="43" spans="2:21" ht="12.75">
      <c r="B43" s="58" t="s">
        <v>139</v>
      </c>
      <c r="C43" s="123"/>
      <c r="D43" s="32">
        <f t="shared" si="2"/>
        <v>100407.47427</v>
      </c>
      <c r="E43" s="32"/>
      <c r="F43" s="32">
        <v>100407.47427</v>
      </c>
      <c r="G43" s="32"/>
      <c r="H43" s="32"/>
      <c r="I43" s="32">
        <f t="shared" si="3"/>
        <v>100407.47427</v>
      </c>
      <c r="J43" s="80"/>
      <c r="K43" s="80"/>
      <c r="L43" s="80"/>
      <c r="M43" s="80"/>
      <c r="N43" s="32">
        <v>100407.47427</v>
      </c>
      <c r="O43" s="80"/>
      <c r="Q43" s="83"/>
      <c r="R43" s="83"/>
      <c r="S43" s="83"/>
      <c r="T43" s="83"/>
      <c r="U43" s="83"/>
    </row>
    <row r="44" spans="2:21" ht="18" customHeight="1">
      <c r="B44" s="58" t="s">
        <v>53</v>
      </c>
      <c r="C44" s="123"/>
      <c r="D44" s="32">
        <f t="shared" si="2"/>
        <v>83565.8236</v>
      </c>
      <c r="E44" s="32"/>
      <c r="F44" s="32">
        <v>83565.8236</v>
      </c>
      <c r="G44" s="32"/>
      <c r="H44" s="32"/>
      <c r="I44" s="32">
        <f t="shared" si="3"/>
        <v>83565.8236</v>
      </c>
      <c r="J44" s="80"/>
      <c r="K44" s="80"/>
      <c r="L44" s="80"/>
      <c r="M44" s="80"/>
      <c r="N44" s="32">
        <v>83565.8236</v>
      </c>
      <c r="O44" s="80"/>
      <c r="Q44" s="83"/>
      <c r="R44" s="83"/>
      <c r="S44" s="83"/>
      <c r="T44" s="83"/>
      <c r="U44" s="83"/>
    </row>
    <row r="45" spans="2:21" ht="13.5" customHeight="1">
      <c r="B45" s="58" t="s">
        <v>140</v>
      </c>
      <c r="C45" s="123"/>
      <c r="D45" s="32">
        <f t="shared" si="2"/>
        <v>82038.20611</v>
      </c>
      <c r="E45" s="32"/>
      <c r="F45" s="32">
        <v>82038.20611</v>
      </c>
      <c r="G45" s="32"/>
      <c r="H45" s="32"/>
      <c r="I45" s="32">
        <f t="shared" si="3"/>
        <v>82038.20611</v>
      </c>
      <c r="J45" s="80"/>
      <c r="K45" s="80"/>
      <c r="L45" s="80"/>
      <c r="M45" s="80"/>
      <c r="N45" s="32">
        <v>82038.20611</v>
      </c>
      <c r="O45" s="80"/>
      <c r="Q45" s="83"/>
      <c r="R45" s="83"/>
      <c r="S45" s="83"/>
      <c r="T45" s="83"/>
      <c r="U45" s="83"/>
    </row>
    <row r="46" spans="2:21" ht="14.25" customHeight="1">
      <c r="B46" s="58" t="s">
        <v>106</v>
      </c>
      <c r="C46" s="123"/>
      <c r="D46" s="32">
        <f t="shared" si="2"/>
        <v>152089.13529</v>
      </c>
      <c r="E46" s="32"/>
      <c r="F46" s="32">
        <v>152089.13529</v>
      </c>
      <c r="G46" s="32"/>
      <c r="H46" s="32"/>
      <c r="I46" s="32">
        <f t="shared" si="3"/>
        <v>152089.13529</v>
      </c>
      <c r="J46" s="80"/>
      <c r="K46" s="80"/>
      <c r="L46" s="80"/>
      <c r="M46" s="80"/>
      <c r="N46" s="32">
        <v>152089.13529</v>
      </c>
      <c r="O46" s="80"/>
      <c r="Q46" s="83"/>
      <c r="R46" s="83"/>
      <c r="S46" s="83"/>
      <c r="T46" s="83"/>
      <c r="U46" s="83"/>
    </row>
    <row r="47" spans="2:21" ht="15" customHeight="1">
      <c r="B47" s="58" t="s">
        <v>141</v>
      </c>
      <c r="C47" s="123"/>
      <c r="D47" s="32">
        <f t="shared" si="2"/>
        <v>177042.41414</v>
      </c>
      <c r="E47" s="32"/>
      <c r="F47" s="32">
        <v>177042.41414</v>
      </c>
      <c r="G47" s="32"/>
      <c r="H47" s="32"/>
      <c r="I47" s="32">
        <f t="shared" si="3"/>
        <v>177042.41414</v>
      </c>
      <c r="J47" s="80"/>
      <c r="K47" s="80"/>
      <c r="L47" s="80"/>
      <c r="M47" s="80"/>
      <c r="N47" s="32">
        <v>177042.41414</v>
      </c>
      <c r="O47" s="80"/>
      <c r="Q47" s="83"/>
      <c r="R47" s="83"/>
      <c r="S47" s="83"/>
      <c r="T47" s="83"/>
      <c r="U47" s="83"/>
    </row>
    <row r="48" spans="2:21" ht="18" customHeight="1">
      <c r="B48" s="58" t="s">
        <v>142</v>
      </c>
      <c r="C48" s="123"/>
      <c r="D48" s="32">
        <f t="shared" si="2"/>
        <v>161424.49915</v>
      </c>
      <c r="E48" s="32"/>
      <c r="F48" s="32">
        <v>161424.49915</v>
      </c>
      <c r="G48" s="32"/>
      <c r="H48" s="32"/>
      <c r="I48" s="32">
        <f t="shared" si="3"/>
        <v>161424.49915</v>
      </c>
      <c r="J48" s="80"/>
      <c r="K48" s="80"/>
      <c r="L48" s="80"/>
      <c r="M48" s="80"/>
      <c r="N48" s="32">
        <v>161424.49915</v>
      </c>
      <c r="O48" s="80"/>
      <c r="Q48" s="83"/>
      <c r="R48" s="83"/>
      <c r="S48" s="83"/>
      <c r="T48" s="83"/>
      <c r="U48" s="83"/>
    </row>
    <row r="49" spans="2:21" ht="18" customHeight="1">
      <c r="B49" s="58" t="s">
        <v>131</v>
      </c>
      <c r="C49" s="123"/>
      <c r="D49" s="32">
        <f t="shared" si="2"/>
        <v>132534.79408</v>
      </c>
      <c r="E49" s="32"/>
      <c r="F49" s="32">
        <v>132534.79408</v>
      </c>
      <c r="G49" s="32"/>
      <c r="H49" s="32"/>
      <c r="I49" s="32">
        <f t="shared" si="3"/>
        <v>132534.79408</v>
      </c>
      <c r="J49" s="80"/>
      <c r="K49" s="80"/>
      <c r="L49" s="80"/>
      <c r="M49" s="80"/>
      <c r="N49" s="32">
        <v>132534.79408</v>
      </c>
      <c r="O49" s="80"/>
      <c r="Q49" s="83"/>
      <c r="R49" s="83"/>
      <c r="S49" s="83"/>
      <c r="T49" s="83"/>
      <c r="U49" s="83"/>
    </row>
    <row r="50" spans="2:21" ht="15" customHeight="1">
      <c r="B50" s="58" t="s">
        <v>132</v>
      </c>
      <c r="C50" s="123"/>
      <c r="D50" s="32">
        <f t="shared" si="2"/>
        <v>88643.45387</v>
      </c>
      <c r="E50" s="32"/>
      <c r="F50" s="32">
        <v>88643.45387</v>
      </c>
      <c r="G50" s="32"/>
      <c r="H50" s="32"/>
      <c r="I50" s="32">
        <f t="shared" si="3"/>
        <v>88643.45387</v>
      </c>
      <c r="J50" s="80"/>
      <c r="K50" s="80"/>
      <c r="L50" s="80"/>
      <c r="M50" s="80"/>
      <c r="N50" s="32">
        <v>88643.45387</v>
      </c>
      <c r="O50" s="80"/>
      <c r="Q50" s="83"/>
      <c r="R50" s="84"/>
      <c r="S50" s="83"/>
      <c r="T50" s="83"/>
      <c r="U50" s="83"/>
    </row>
    <row r="51" spans="2:21" ht="15" customHeight="1">
      <c r="B51" s="58" t="s">
        <v>119</v>
      </c>
      <c r="C51" s="123"/>
      <c r="D51" s="32">
        <f t="shared" si="2"/>
        <v>110049.72891</v>
      </c>
      <c r="E51" s="32"/>
      <c r="F51" s="32">
        <v>110049.72891</v>
      </c>
      <c r="G51" s="32"/>
      <c r="H51" s="32"/>
      <c r="I51" s="32">
        <f t="shared" si="3"/>
        <v>110049.72891</v>
      </c>
      <c r="J51" s="80"/>
      <c r="K51" s="80"/>
      <c r="L51" s="80"/>
      <c r="M51" s="80"/>
      <c r="N51" s="32">
        <v>110049.72891</v>
      </c>
      <c r="O51" s="80"/>
      <c r="Q51" s="83"/>
      <c r="R51" s="83"/>
      <c r="S51" s="83"/>
      <c r="T51" s="83"/>
      <c r="U51" s="83"/>
    </row>
    <row r="52" spans="2:21" ht="17.25" customHeight="1">
      <c r="B52" s="58" t="s">
        <v>133</v>
      </c>
      <c r="C52" s="123"/>
      <c r="D52" s="32">
        <f t="shared" si="2"/>
        <v>154481.08688</v>
      </c>
      <c r="E52" s="32"/>
      <c r="F52" s="32">
        <v>154481.08688</v>
      </c>
      <c r="G52" s="32"/>
      <c r="H52" s="32"/>
      <c r="I52" s="32">
        <f t="shared" si="3"/>
        <v>154481.08688</v>
      </c>
      <c r="J52" s="80"/>
      <c r="K52" s="81"/>
      <c r="L52" s="80"/>
      <c r="M52" s="80"/>
      <c r="N52" s="32">
        <v>154481.08688</v>
      </c>
      <c r="O52" s="80"/>
      <c r="Q52" s="83"/>
      <c r="R52" s="83"/>
      <c r="S52" s="83"/>
      <c r="T52" s="83"/>
      <c r="U52" s="83"/>
    </row>
    <row r="53" spans="2:21" ht="14.25" customHeight="1">
      <c r="B53" s="103" t="s">
        <v>4</v>
      </c>
      <c r="C53" s="103"/>
      <c r="D53" s="32">
        <f t="shared" si="2"/>
        <v>309114.69204</v>
      </c>
      <c r="E53" s="32"/>
      <c r="F53" s="32">
        <v>309114.69204</v>
      </c>
      <c r="G53" s="32"/>
      <c r="H53" s="32"/>
      <c r="I53" s="32">
        <f t="shared" si="3"/>
        <v>300047.6</v>
      </c>
      <c r="J53" s="80"/>
      <c r="K53" s="81"/>
      <c r="L53" s="80"/>
      <c r="M53" s="80"/>
      <c r="N53" s="82">
        <v>300047.6</v>
      </c>
      <c r="O53" s="80"/>
      <c r="Q53" s="47"/>
      <c r="R53" s="47"/>
      <c r="S53" s="47"/>
      <c r="U53" s="83"/>
    </row>
    <row r="54" spans="2:21" ht="29.25" customHeight="1">
      <c r="B54" s="109" t="s">
        <v>6</v>
      </c>
      <c r="C54" s="109"/>
      <c r="D54" s="31">
        <f>D36+D37+D38+D39+D40+D41+D42+D43+D44+D45+D46+D47+D48+D49+D50+D51+D52+D53</f>
        <v>2934077.2642699997</v>
      </c>
      <c r="E54" s="31"/>
      <c r="F54" s="31">
        <f>F36+F37+F38+F39+F40+F41+F42+F43+F44+F45+F46+F47+F48+F49+F50+F51+F52+F53</f>
        <v>2934077.2642699997</v>
      </c>
      <c r="G54" s="31"/>
      <c r="H54" s="31"/>
      <c r="I54" s="31">
        <f>I36+I37+I38+I39+I40+I41+I42+I43+I44+I45+I46+I47+I48+I49+I50+I51+I52+I53</f>
        <v>2925010.1722299997</v>
      </c>
      <c r="J54" s="80"/>
      <c r="K54" s="80"/>
      <c r="L54" s="80"/>
      <c r="M54" s="80"/>
      <c r="N54" s="31">
        <f>N36+N37+N38+N39+N40+N41+N42+N43+N44+N45+N46+N47+N48+N49+N50+N51+N52+N53</f>
        <v>2925010.1722299997</v>
      </c>
      <c r="O54" s="80"/>
      <c r="Q54" s="47"/>
      <c r="R54" s="47"/>
      <c r="S54" s="47"/>
      <c r="U54" s="83"/>
    </row>
    <row r="55" spans="2:21" ht="29.25" customHeight="1">
      <c r="B55" s="117" t="s">
        <v>11</v>
      </c>
      <c r="C55" s="120"/>
      <c r="D55" s="120"/>
      <c r="E55" s="120"/>
      <c r="F55" s="120"/>
      <c r="G55" s="120"/>
      <c r="H55" s="120"/>
      <c r="I55" s="120"/>
      <c r="J55" s="124"/>
      <c r="K55" s="124"/>
      <c r="L55" s="124"/>
      <c r="M55" s="124"/>
      <c r="N55" s="124"/>
      <c r="O55" s="119"/>
      <c r="Q55" s="47"/>
      <c r="R55" s="47"/>
      <c r="S55" s="47"/>
      <c r="U55" s="83"/>
    </row>
    <row r="56" spans="2:15" ht="39.75" customHeight="1">
      <c r="B56" s="110" t="s">
        <v>129</v>
      </c>
      <c r="C56" s="29" t="s">
        <v>66</v>
      </c>
      <c r="D56" s="34">
        <f>E56+F56</f>
        <v>34544.37778</v>
      </c>
      <c r="E56" s="13"/>
      <c r="F56" s="13">
        <v>34544.37778</v>
      </c>
      <c r="G56" s="13"/>
      <c r="H56" s="41">
        <v>2.7</v>
      </c>
      <c r="I56" s="32">
        <f>M56+N56</f>
        <v>34544.37778</v>
      </c>
      <c r="J56" s="62"/>
      <c r="K56" s="62"/>
      <c r="L56" s="62"/>
      <c r="M56" s="62"/>
      <c r="N56" s="13">
        <v>34544.37778</v>
      </c>
      <c r="O56" s="62"/>
    </row>
    <row r="57" spans="2:15" ht="18.75" customHeight="1">
      <c r="B57" s="111"/>
      <c r="C57" s="57" t="s">
        <v>8</v>
      </c>
      <c r="D57" s="14">
        <f>D56</f>
        <v>34544.37778</v>
      </c>
      <c r="E57" s="14"/>
      <c r="F57" s="14">
        <f>F56</f>
        <v>34544.37778</v>
      </c>
      <c r="G57" s="14"/>
      <c r="H57" s="40">
        <f>H56</f>
        <v>2.7</v>
      </c>
      <c r="I57" s="31">
        <f>I56</f>
        <v>34544.37778</v>
      </c>
      <c r="J57" s="62"/>
      <c r="K57" s="62"/>
      <c r="L57" s="62"/>
      <c r="M57" s="62"/>
      <c r="N57" s="31">
        <f>N56</f>
        <v>34544.37778</v>
      </c>
      <c r="O57" s="62"/>
    </row>
    <row r="58" spans="2:15" ht="45.75" customHeight="1">
      <c r="B58" s="94" t="s">
        <v>130</v>
      </c>
      <c r="C58" s="27" t="s">
        <v>67</v>
      </c>
      <c r="D58" s="34">
        <f>E58+F58</f>
        <v>10312.72003</v>
      </c>
      <c r="E58" s="32"/>
      <c r="F58" s="32">
        <v>10312.72003</v>
      </c>
      <c r="G58" s="32"/>
      <c r="H58" s="35"/>
      <c r="I58" s="32">
        <f>M58+N58</f>
        <v>6815.86343</v>
      </c>
      <c r="J58" s="80"/>
      <c r="K58" s="80"/>
      <c r="L58" s="80"/>
      <c r="M58" s="80"/>
      <c r="N58" s="32">
        <v>6815.86343</v>
      </c>
      <c r="O58" s="80"/>
    </row>
    <row r="59" spans="2:15" ht="19.5" customHeight="1">
      <c r="B59" s="94"/>
      <c r="C59" s="57" t="s">
        <v>8</v>
      </c>
      <c r="D59" s="23">
        <f>D58</f>
        <v>10312.72003</v>
      </c>
      <c r="E59" s="23"/>
      <c r="F59" s="23">
        <f>F58</f>
        <v>10312.72003</v>
      </c>
      <c r="G59" s="23"/>
      <c r="H59" s="26"/>
      <c r="I59" s="23">
        <f>I58</f>
        <v>6815.86343</v>
      </c>
      <c r="J59" s="62"/>
      <c r="K59" s="62"/>
      <c r="L59" s="62"/>
      <c r="M59" s="62"/>
      <c r="N59" s="23">
        <f>N58</f>
        <v>6815.86343</v>
      </c>
      <c r="O59" s="62"/>
    </row>
    <row r="60" spans="2:15" ht="25.5" customHeight="1" hidden="1">
      <c r="B60" s="18" t="s">
        <v>14</v>
      </c>
      <c r="C60" s="24" t="s">
        <v>21</v>
      </c>
      <c r="D60" s="34"/>
      <c r="E60" s="34"/>
      <c r="F60" s="34"/>
      <c r="G60" s="34"/>
      <c r="H60" s="41"/>
      <c r="I60" s="34"/>
      <c r="J60" s="62"/>
      <c r="K60" s="62"/>
      <c r="L60" s="62"/>
      <c r="M60" s="62"/>
      <c r="N60" s="34"/>
      <c r="O60" s="62"/>
    </row>
    <row r="61" spans="2:15" ht="14.25" customHeight="1" hidden="1">
      <c r="B61" s="18"/>
      <c r="C61" s="57" t="s">
        <v>8</v>
      </c>
      <c r="D61" s="23">
        <f>D60</f>
        <v>0</v>
      </c>
      <c r="E61" s="23"/>
      <c r="F61" s="23">
        <f>F60</f>
        <v>0</v>
      </c>
      <c r="G61" s="23"/>
      <c r="H61" s="40"/>
      <c r="I61" s="23">
        <f>I60</f>
        <v>0</v>
      </c>
      <c r="J61" s="62"/>
      <c r="K61" s="62"/>
      <c r="L61" s="62"/>
      <c r="M61" s="62"/>
      <c r="N61" s="23">
        <f>N60</f>
        <v>0</v>
      </c>
      <c r="O61" s="62"/>
    </row>
    <row r="62" spans="2:15" ht="28.5" customHeight="1" hidden="1">
      <c r="B62" s="18" t="s">
        <v>15</v>
      </c>
      <c r="C62" s="24" t="s">
        <v>16</v>
      </c>
      <c r="D62" s="34"/>
      <c r="E62" s="34"/>
      <c r="F62" s="34"/>
      <c r="G62" s="34"/>
      <c r="H62" s="41"/>
      <c r="I62" s="34"/>
      <c r="J62" s="62"/>
      <c r="K62" s="62"/>
      <c r="L62" s="62"/>
      <c r="M62" s="62"/>
      <c r="N62" s="34"/>
      <c r="O62" s="62"/>
    </row>
    <row r="63" spans="2:15" ht="27.75" customHeight="1" hidden="1">
      <c r="B63" s="18"/>
      <c r="C63" s="24" t="s">
        <v>17</v>
      </c>
      <c r="D63" s="34"/>
      <c r="E63" s="34"/>
      <c r="F63" s="34"/>
      <c r="G63" s="34"/>
      <c r="H63" s="41"/>
      <c r="I63" s="34"/>
      <c r="J63" s="62"/>
      <c r="K63" s="62"/>
      <c r="L63" s="62"/>
      <c r="M63" s="62"/>
      <c r="N63" s="34"/>
      <c r="O63" s="62"/>
    </row>
    <row r="64" spans="2:15" ht="20.25" customHeight="1" hidden="1">
      <c r="B64" s="18"/>
      <c r="C64" s="59" t="s">
        <v>8</v>
      </c>
      <c r="D64" s="34"/>
      <c r="E64" s="34"/>
      <c r="F64" s="34"/>
      <c r="G64" s="34"/>
      <c r="H64" s="41"/>
      <c r="I64" s="34"/>
      <c r="J64" s="62"/>
      <c r="K64" s="62"/>
      <c r="L64" s="62"/>
      <c r="M64" s="62"/>
      <c r="N64" s="34"/>
      <c r="O64" s="62"/>
    </row>
    <row r="65" spans="2:15" ht="25.5" customHeight="1" hidden="1">
      <c r="B65" s="18" t="s">
        <v>18</v>
      </c>
      <c r="C65" s="24"/>
      <c r="D65" s="34"/>
      <c r="E65" s="34"/>
      <c r="F65" s="34"/>
      <c r="G65" s="34"/>
      <c r="H65" s="41"/>
      <c r="I65" s="34"/>
      <c r="J65" s="62"/>
      <c r="K65" s="62"/>
      <c r="L65" s="62"/>
      <c r="M65" s="62"/>
      <c r="N65" s="34"/>
      <c r="O65" s="62"/>
    </row>
    <row r="66" spans="2:15" ht="13.5" customHeight="1" hidden="1">
      <c r="B66" s="18"/>
      <c r="C66" s="24"/>
      <c r="D66" s="34"/>
      <c r="E66" s="34"/>
      <c r="F66" s="34"/>
      <c r="G66" s="34"/>
      <c r="H66" s="41"/>
      <c r="I66" s="34"/>
      <c r="J66" s="62"/>
      <c r="K66" s="62"/>
      <c r="L66" s="62"/>
      <c r="M66" s="62"/>
      <c r="N66" s="34"/>
      <c r="O66" s="62"/>
    </row>
    <row r="67" spans="2:15" ht="37.5" customHeight="1">
      <c r="B67" s="94" t="s">
        <v>14</v>
      </c>
      <c r="C67" s="24" t="s">
        <v>63</v>
      </c>
      <c r="D67" s="34">
        <f>E67+F67</f>
        <v>137358.14338</v>
      </c>
      <c r="E67" s="34"/>
      <c r="F67" s="34">
        <v>137358.14338</v>
      </c>
      <c r="G67" s="34"/>
      <c r="H67" s="41">
        <v>3.92</v>
      </c>
      <c r="I67" s="32">
        <f>M67+N67</f>
        <v>137362.56547</v>
      </c>
      <c r="J67" s="62"/>
      <c r="K67" s="62"/>
      <c r="L67" s="62"/>
      <c r="M67" s="62"/>
      <c r="N67" s="34">
        <v>137362.56547</v>
      </c>
      <c r="O67" s="62"/>
    </row>
    <row r="68" spans="2:15" ht="33" customHeight="1">
      <c r="B68" s="112"/>
      <c r="C68" s="24" t="s">
        <v>64</v>
      </c>
      <c r="D68" s="34">
        <f>E68+F68</f>
        <v>4.53403</v>
      </c>
      <c r="E68" s="34"/>
      <c r="F68" s="34">
        <v>4.53403</v>
      </c>
      <c r="G68" s="34"/>
      <c r="H68" s="41"/>
      <c r="I68" s="32">
        <f>M68+N68</f>
        <v>4.53403</v>
      </c>
      <c r="J68" s="62"/>
      <c r="K68" s="62"/>
      <c r="L68" s="62"/>
      <c r="M68" s="62"/>
      <c r="N68" s="34">
        <v>4.53403</v>
      </c>
      <c r="O68" s="62"/>
    </row>
    <row r="69" spans="2:15" ht="44.25" customHeight="1">
      <c r="B69" s="112"/>
      <c r="C69" s="24" t="s">
        <v>65</v>
      </c>
      <c r="D69" s="34">
        <f>E69+F69</f>
        <v>44168.73331</v>
      </c>
      <c r="E69" s="34"/>
      <c r="F69" s="34">
        <v>44168.73331</v>
      </c>
      <c r="G69" s="34"/>
      <c r="H69" s="41"/>
      <c r="I69" s="32">
        <f>M69+N69</f>
        <v>44645.52149</v>
      </c>
      <c r="J69" s="62"/>
      <c r="K69" s="62"/>
      <c r="L69" s="62"/>
      <c r="M69" s="62"/>
      <c r="N69" s="34">
        <v>44645.52149</v>
      </c>
      <c r="O69" s="62"/>
    </row>
    <row r="70" spans="2:15" ht="19.5" customHeight="1">
      <c r="B70" s="112"/>
      <c r="C70" s="57" t="s">
        <v>8</v>
      </c>
      <c r="D70" s="23">
        <f>SUM(D64:D69)</f>
        <v>181531.41072</v>
      </c>
      <c r="E70" s="23"/>
      <c r="F70" s="23">
        <f>SUM(F64:F69)</f>
        <v>181531.41072</v>
      </c>
      <c r="G70" s="23"/>
      <c r="H70" s="26">
        <f>SUM(H64:H69)</f>
        <v>3.92</v>
      </c>
      <c r="I70" s="23">
        <f>SUM(I64:I69)</f>
        <v>182012.62099000002</v>
      </c>
      <c r="J70" s="62"/>
      <c r="K70" s="62"/>
      <c r="L70" s="62"/>
      <c r="M70" s="62"/>
      <c r="N70" s="23">
        <f>SUM(N64:N69)</f>
        <v>182012.62099000002</v>
      </c>
      <c r="O70" s="62"/>
    </row>
    <row r="71" spans="2:19" ht="54.75" customHeight="1">
      <c r="B71" s="94" t="s">
        <v>103</v>
      </c>
      <c r="C71" s="30" t="s">
        <v>68</v>
      </c>
      <c r="D71" s="34">
        <f>E71+F71</f>
        <v>236852.13382</v>
      </c>
      <c r="E71" s="34"/>
      <c r="F71" s="34">
        <v>236852.13382</v>
      </c>
      <c r="G71" s="34"/>
      <c r="H71" s="41"/>
      <c r="I71" s="32">
        <f>M71+N71</f>
        <v>78816.23002</v>
      </c>
      <c r="J71" s="62"/>
      <c r="K71" s="62"/>
      <c r="L71" s="62"/>
      <c r="M71" s="62"/>
      <c r="N71" s="34">
        <v>78816.23002</v>
      </c>
      <c r="O71" s="62"/>
      <c r="Q71" s="47"/>
      <c r="S71" s="47"/>
    </row>
    <row r="72" spans="2:19" ht="18.75" customHeight="1">
      <c r="B72" s="112"/>
      <c r="C72" s="57" t="s">
        <v>8</v>
      </c>
      <c r="D72" s="23">
        <f>D71</f>
        <v>236852.13382</v>
      </c>
      <c r="E72" s="23"/>
      <c r="F72" s="23">
        <f>F71</f>
        <v>236852.13382</v>
      </c>
      <c r="G72" s="23"/>
      <c r="H72" s="26"/>
      <c r="I72" s="23">
        <f>I71</f>
        <v>78816.23002</v>
      </c>
      <c r="J72" s="62"/>
      <c r="K72" s="62"/>
      <c r="L72" s="62"/>
      <c r="M72" s="62"/>
      <c r="N72" s="23">
        <f>N71</f>
        <v>78816.23002</v>
      </c>
      <c r="O72" s="62"/>
      <c r="Q72" s="47"/>
      <c r="S72" s="47"/>
    </row>
    <row r="73" spans="2:19" ht="42" customHeight="1">
      <c r="B73" s="94" t="s">
        <v>131</v>
      </c>
      <c r="C73" s="27" t="s">
        <v>69</v>
      </c>
      <c r="D73" s="34">
        <f>E73+F73</f>
        <v>97.5506</v>
      </c>
      <c r="E73" s="13"/>
      <c r="F73" s="13">
        <v>97.5506</v>
      </c>
      <c r="G73" s="13"/>
      <c r="H73" s="41"/>
      <c r="I73" s="32">
        <f>M73+N73</f>
        <v>97.5506</v>
      </c>
      <c r="J73" s="62"/>
      <c r="K73" s="62"/>
      <c r="L73" s="62"/>
      <c r="M73" s="62"/>
      <c r="N73" s="13">
        <v>97.5506</v>
      </c>
      <c r="O73" s="62"/>
      <c r="Q73" s="47"/>
      <c r="S73" s="47"/>
    </row>
    <row r="74" spans="2:19" ht="48.75" customHeight="1">
      <c r="B74" s="94"/>
      <c r="C74" s="27" t="s">
        <v>70</v>
      </c>
      <c r="D74" s="34">
        <f>E74+F74</f>
        <v>12027.54187</v>
      </c>
      <c r="E74" s="13"/>
      <c r="F74" s="13">
        <v>12027.54187</v>
      </c>
      <c r="G74" s="13"/>
      <c r="H74" s="41"/>
      <c r="I74" s="32">
        <f>M74+N74</f>
        <v>12013.73693</v>
      </c>
      <c r="J74" s="62"/>
      <c r="K74" s="62"/>
      <c r="L74" s="62"/>
      <c r="M74" s="62"/>
      <c r="N74" s="13">
        <v>12013.73693</v>
      </c>
      <c r="O74" s="62"/>
      <c r="S74" s="47"/>
    </row>
    <row r="75" spans="2:19" ht="36.75" customHeight="1">
      <c r="B75" s="94"/>
      <c r="C75" s="27" t="s">
        <v>71</v>
      </c>
      <c r="D75" s="34">
        <f>E75+F75</f>
        <v>3562.79264</v>
      </c>
      <c r="E75" s="13"/>
      <c r="F75" s="13">
        <v>3562.79264</v>
      </c>
      <c r="G75" s="13"/>
      <c r="H75" s="41"/>
      <c r="I75" s="32">
        <f>M75+N75</f>
        <v>3561.14919</v>
      </c>
      <c r="J75" s="62"/>
      <c r="K75" s="62"/>
      <c r="L75" s="62"/>
      <c r="M75" s="62"/>
      <c r="N75" s="13">
        <v>3561.14919</v>
      </c>
      <c r="O75" s="62"/>
      <c r="S75" s="47"/>
    </row>
    <row r="76" spans="2:15" ht="20.25" customHeight="1">
      <c r="B76" s="94"/>
      <c r="C76" s="57" t="s">
        <v>8</v>
      </c>
      <c r="D76" s="23">
        <f>SUM(D73:D75)</f>
        <v>15687.88511</v>
      </c>
      <c r="E76" s="23"/>
      <c r="F76" s="23">
        <f>SUM(F73:F75)</f>
        <v>15687.88511</v>
      </c>
      <c r="G76" s="23"/>
      <c r="H76" s="26"/>
      <c r="I76" s="23">
        <f>I73+I74+I75</f>
        <v>15672.43672</v>
      </c>
      <c r="J76" s="62"/>
      <c r="K76" s="62"/>
      <c r="L76" s="62"/>
      <c r="M76" s="62"/>
      <c r="N76" s="23">
        <f>N73+N74+N75</f>
        <v>15672.43672</v>
      </c>
      <c r="O76" s="62"/>
    </row>
    <row r="77" spans="2:15" ht="42" customHeight="1">
      <c r="B77" s="94" t="s">
        <v>132</v>
      </c>
      <c r="C77" s="30" t="s">
        <v>72</v>
      </c>
      <c r="D77" s="34">
        <f>E77+F77</f>
        <v>100501.98899</v>
      </c>
      <c r="E77" s="34"/>
      <c r="F77" s="34">
        <v>100501.98899</v>
      </c>
      <c r="G77" s="34"/>
      <c r="H77" s="40"/>
      <c r="I77" s="32">
        <f>M77+N77</f>
        <v>109627.2798</v>
      </c>
      <c r="J77" s="62"/>
      <c r="K77" s="62"/>
      <c r="L77" s="62"/>
      <c r="M77" s="34">
        <v>10756.4161</v>
      </c>
      <c r="N77" s="34">
        <v>98870.8637</v>
      </c>
      <c r="O77" s="62"/>
    </row>
    <row r="78" spans="2:15" ht="37.5" customHeight="1">
      <c r="B78" s="112"/>
      <c r="C78" s="30" t="s">
        <v>73</v>
      </c>
      <c r="D78" s="34">
        <f>E78+F78</f>
        <v>360201.16511</v>
      </c>
      <c r="E78" s="34">
        <v>146800</v>
      </c>
      <c r="F78" s="34">
        <v>213401.16511</v>
      </c>
      <c r="G78" s="34"/>
      <c r="H78" s="41">
        <v>19.928</v>
      </c>
      <c r="I78" s="32">
        <f>M78+N78</f>
        <v>396127.67951</v>
      </c>
      <c r="J78" s="62"/>
      <c r="K78" s="62"/>
      <c r="L78" s="62"/>
      <c r="M78" s="34">
        <v>183541.80995</v>
      </c>
      <c r="N78" s="34">
        <v>212585.86956</v>
      </c>
      <c r="O78" s="62"/>
    </row>
    <row r="79" spans="2:15" ht="20.25" customHeight="1">
      <c r="B79" s="112"/>
      <c r="C79" s="57" t="s">
        <v>8</v>
      </c>
      <c r="D79" s="23">
        <f>D77+D78</f>
        <v>460703.1541</v>
      </c>
      <c r="E79" s="23">
        <f>E77+E78</f>
        <v>146800</v>
      </c>
      <c r="F79" s="23">
        <f>F77+F78</f>
        <v>313903.1541</v>
      </c>
      <c r="G79" s="23"/>
      <c r="H79" s="26">
        <f>H77+H78</f>
        <v>19.928</v>
      </c>
      <c r="I79" s="23">
        <f>I77+I78</f>
        <v>505754.95931</v>
      </c>
      <c r="J79" s="62"/>
      <c r="K79" s="62"/>
      <c r="L79" s="62"/>
      <c r="M79" s="23">
        <f>M77+M78</f>
        <v>194298.22605</v>
      </c>
      <c r="N79" s="23">
        <f>N77+N78</f>
        <v>311456.73326</v>
      </c>
      <c r="O79" s="62"/>
    </row>
    <row r="80" spans="2:15" ht="44.25" customHeight="1">
      <c r="B80" s="94" t="s">
        <v>133</v>
      </c>
      <c r="C80" s="27" t="s">
        <v>74</v>
      </c>
      <c r="D80" s="34">
        <f>E80+F80</f>
        <v>198935.01335999998</v>
      </c>
      <c r="E80" s="34">
        <v>61893.02</v>
      </c>
      <c r="F80" s="34">
        <v>137041.99336</v>
      </c>
      <c r="G80" s="34"/>
      <c r="H80" s="41">
        <v>9.21</v>
      </c>
      <c r="I80" s="32">
        <f>M80+N80</f>
        <v>198756.58534</v>
      </c>
      <c r="J80" s="62"/>
      <c r="K80" s="62"/>
      <c r="L80" s="62"/>
      <c r="M80" s="34">
        <v>61893.02</v>
      </c>
      <c r="N80" s="13">
        <v>136863.56534</v>
      </c>
      <c r="O80" s="62"/>
    </row>
    <row r="81" spans="2:17" ht="27" customHeight="1">
      <c r="B81" s="94"/>
      <c r="C81" s="27" t="s">
        <v>75</v>
      </c>
      <c r="D81" s="34">
        <f>E81+F81</f>
        <v>4827.15344</v>
      </c>
      <c r="E81" s="34"/>
      <c r="F81" s="34">
        <v>4827.15344</v>
      </c>
      <c r="G81" s="34"/>
      <c r="H81" s="41"/>
      <c r="I81" s="32">
        <f>M81+N81</f>
        <v>4827.15344</v>
      </c>
      <c r="J81" s="62"/>
      <c r="K81" s="62"/>
      <c r="L81" s="62"/>
      <c r="M81" s="62"/>
      <c r="N81" s="34">
        <v>4827.15344</v>
      </c>
      <c r="O81" s="62"/>
      <c r="Q81" s="47"/>
    </row>
    <row r="82" spans="2:17" ht="20.25" customHeight="1">
      <c r="B82" s="94"/>
      <c r="C82" s="57" t="s">
        <v>8</v>
      </c>
      <c r="D82" s="23">
        <f>D80+D81</f>
        <v>203762.16679999998</v>
      </c>
      <c r="E82" s="23">
        <f>E80+E81</f>
        <v>61893.02</v>
      </c>
      <c r="F82" s="23">
        <f>F80+F81</f>
        <v>141869.1468</v>
      </c>
      <c r="G82" s="23"/>
      <c r="H82" s="40">
        <f>H80+H81</f>
        <v>9.21</v>
      </c>
      <c r="I82" s="23">
        <f>I80+I81</f>
        <v>203583.73877999999</v>
      </c>
      <c r="J82" s="62"/>
      <c r="K82" s="62"/>
      <c r="L82" s="62"/>
      <c r="M82" s="23">
        <f>M80+M81</f>
        <v>61893.02</v>
      </c>
      <c r="N82" s="23">
        <f>N80+N81</f>
        <v>141690.71878</v>
      </c>
      <c r="O82" s="62"/>
      <c r="Q82" s="47"/>
    </row>
    <row r="83" spans="2:17" ht="19.5" customHeight="1" hidden="1">
      <c r="B83" s="33"/>
      <c r="C83" s="57"/>
      <c r="D83" s="23" t="e">
        <f>D82+D79+D76+D72+#REF!+#REF!+#REF!+D70+D59+D57</f>
        <v>#REF!</v>
      </c>
      <c r="E83" s="23" t="e">
        <f>E82+E79+E76+E72+#REF!+#REF!+#REF!+E70+E59+E57</f>
        <v>#REF!</v>
      </c>
      <c r="F83" s="23" t="e">
        <f>F82+F79+F76+F72+#REF!+#REF!+#REF!+F70+F59+F57</f>
        <v>#REF!</v>
      </c>
      <c r="G83" s="23"/>
      <c r="H83" s="26" t="e">
        <f>H82+H79+H76+H72+#REF!+#REF!+#REF!+H70+H59+H57</f>
        <v>#REF!</v>
      </c>
      <c r="I83" s="23" t="e">
        <f>I82+I79+I76+I72+#REF!+#REF!+#REF!+I70+I59+I57</f>
        <v>#REF!</v>
      </c>
      <c r="J83" s="62"/>
      <c r="K83" s="62"/>
      <c r="L83" s="62"/>
      <c r="M83" s="23" t="e">
        <f>M82+M79+M76+M72+#REF!+#REF!+#REF!+M70+M59+M57</f>
        <v>#REF!</v>
      </c>
      <c r="N83" s="23" t="e">
        <f>N82+N79+N76+N72+#REF!+#REF!+#REF!+N70+N59+N57</f>
        <v>#REF!</v>
      </c>
      <c r="O83" s="62"/>
      <c r="Q83" s="47"/>
    </row>
    <row r="84" spans="2:17" ht="22.5" customHeight="1">
      <c r="B84" s="103" t="s">
        <v>9</v>
      </c>
      <c r="C84" s="103"/>
      <c r="D84" s="13">
        <f>E84+F84</f>
        <v>96157.08404</v>
      </c>
      <c r="E84" s="13"/>
      <c r="F84" s="13">
        <v>96157.08404</v>
      </c>
      <c r="G84" s="13"/>
      <c r="H84" s="41"/>
      <c r="I84" s="32">
        <f>M84+N84</f>
        <v>71887.96008</v>
      </c>
      <c r="J84" s="62"/>
      <c r="K84" s="62"/>
      <c r="L84" s="62"/>
      <c r="M84" s="62"/>
      <c r="N84" s="13">
        <v>71887.96008</v>
      </c>
      <c r="O84" s="62"/>
      <c r="Q84" s="47"/>
    </row>
    <row r="85" spans="2:17" ht="7.5" customHeight="1" hidden="1">
      <c r="B85" s="103" t="s">
        <v>27</v>
      </c>
      <c r="C85" s="103"/>
      <c r="D85" s="13"/>
      <c r="E85" s="13"/>
      <c r="F85" s="13"/>
      <c r="G85" s="13"/>
      <c r="H85" s="41"/>
      <c r="I85" s="13"/>
      <c r="J85" s="62"/>
      <c r="K85" s="62"/>
      <c r="L85" s="62"/>
      <c r="M85" s="62"/>
      <c r="N85" s="13"/>
      <c r="O85" s="62"/>
      <c r="Q85" s="47"/>
    </row>
    <row r="86" spans="2:17" ht="41.25" customHeight="1">
      <c r="B86" s="109" t="s">
        <v>7</v>
      </c>
      <c r="C86" s="109"/>
      <c r="D86" s="14">
        <f>D84+D82+D79+D76+D72+D70+D59+D57</f>
        <v>1239550.9324</v>
      </c>
      <c r="E86" s="14">
        <f>E84+E82+E79+E76+E72+E70+E59+E57</f>
        <v>208693.02</v>
      </c>
      <c r="F86" s="14">
        <f>F84+F82+F79+F76+F72+F70+F59+F57</f>
        <v>1030857.9124</v>
      </c>
      <c r="G86" s="14"/>
      <c r="H86" s="40">
        <f>H84+H82+H79+H76+H72+H70+H59+H57</f>
        <v>35.758</v>
      </c>
      <c r="I86" s="14">
        <f>I84+I82+I79+I76+I72+I70+I59+I57</f>
        <v>1099088.1871099998</v>
      </c>
      <c r="J86" s="62"/>
      <c r="K86" s="62"/>
      <c r="L86" s="62"/>
      <c r="M86" s="14">
        <f>M84+M82+M79+M76+M72+M70+M59+M57</f>
        <v>256191.24605</v>
      </c>
      <c r="N86" s="14">
        <f>N84+N82+N79+N76+N72+N70+N59+N57</f>
        <v>842896.94106</v>
      </c>
      <c r="O86" s="62"/>
      <c r="Q86" s="47"/>
    </row>
    <row r="87" spans="2:15" ht="26.25" customHeight="1">
      <c r="B87" s="117" t="s">
        <v>12</v>
      </c>
      <c r="C87" s="120"/>
      <c r="D87" s="120"/>
      <c r="E87" s="120"/>
      <c r="F87" s="120"/>
      <c r="G87" s="120"/>
      <c r="H87" s="120"/>
      <c r="I87" s="120"/>
      <c r="J87" s="124"/>
      <c r="K87" s="124"/>
      <c r="L87" s="124"/>
      <c r="M87" s="124"/>
      <c r="N87" s="124"/>
      <c r="O87" s="119"/>
    </row>
    <row r="88" spans="2:15" ht="19.5" customHeight="1">
      <c r="B88" s="114" t="s">
        <v>25</v>
      </c>
      <c r="C88" s="68" t="s">
        <v>76</v>
      </c>
      <c r="D88" s="13">
        <f>E88+F88</f>
        <v>85549.22077</v>
      </c>
      <c r="E88" s="13"/>
      <c r="F88" s="13">
        <v>85549.22077</v>
      </c>
      <c r="G88" s="13"/>
      <c r="H88" s="85">
        <v>11.08</v>
      </c>
      <c r="I88" s="32">
        <f>M88+N88+O88</f>
        <v>85549.22077</v>
      </c>
      <c r="J88" s="53"/>
      <c r="K88" s="53"/>
      <c r="L88" s="53"/>
      <c r="M88" s="53"/>
      <c r="N88" s="54">
        <v>85549.22077</v>
      </c>
      <c r="O88" s="78"/>
    </row>
    <row r="89" spans="2:15" ht="42" customHeight="1">
      <c r="B89" s="114"/>
      <c r="C89" s="68" t="s">
        <v>77</v>
      </c>
      <c r="D89" s="13">
        <f>E89+F89</f>
        <v>32400.38303</v>
      </c>
      <c r="E89" s="13"/>
      <c r="F89" s="13">
        <v>32400.38303</v>
      </c>
      <c r="G89" s="13"/>
      <c r="H89" s="85">
        <v>2.17</v>
      </c>
      <c r="I89" s="32">
        <f>M89+N89+O89</f>
        <v>32400.383</v>
      </c>
      <c r="J89" s="53"/>
      <c r="K89" s="53"/>
      <c r="L89" s="53"/>
      <c r="M89" s="53"/>
      <c r="N89" s="54">
        <v>32400.383</v>
      </c>
      <c r="O89" s="78"/>
    </row>
    <row r="90" spans="2:15" ht="18.75" customHeight="1">
      <c r="B90" s="72"/>
      <c r="C90" s="57" t="s">
        <v>8</v>
      </c>
      <c r="D90" s="14">
        <f>SUM(D88:D89)</f>
        <v>117949.6038</v>
      </c>
      <c r="E90" s="14"/>
      <c r="F90" s="14">
        <f>F88+F89</f>
        <v>117949.6038</v>
      </c>
      <c r="G90" s="14"/>
      <c r="H90" s="86">
        <f>SUM(H88:H89)</f>
        <v>13.25</v>
      </c>
      <c r="I90" s="31">
        <f>SUM(I88:I89)</f>
        <v>117949.60377</v>
      </c>
      <c r="J90" s="53"/>
      <c r="K90" s="53"/>
      <c r="L90" s="53"/>
      <c r="M90" s="53"/>
      <c r="N90" s="31">
        <f>SUM(N88:N89)</f>
        <v>117949.60377</v>
      </c>
      <c r="O90" s="77"/>
    </row>
    <row r="91" spans="2:15" ht="26.25" customHeight="1">
      <c r="B91" s="114" t="s">
        <v>26</v>
      </c>
      <c r="C91" s="48" t="s">
        <v>33</v>
      </c>
      <c r="D91" s="13">
        <f aca="true" t="shared" si="4" ref="D91:D96">E91+F91</f>
        <v>3050.29479</v>
      </c>
      <c r="E91" s="13"/>
      <c r="F91" s="13">
        <v>3050.29479</v>
      </c>
      <c r="G91" s="13"/>
      <c r="H91" s="85" t="s">
        <v>146</v>
      </c>
      <c r="I91" s="32">
        <f aca="true" t="shared" si="5" ref="I91:I96">M91+N91+O91</f>
        <v>3050.29479</v>
      </c>
      <c r="J91" s="53"/>
      <c r="K91" s="53"/>
      <c r="L91" s="53"/>
      <c r="M91" s="53"/>
      <c r="N91" s="13">
        <v>3050.29479</v>
      </c>
      <c r="O91" s="78"/>
    </row>
    <row r="92" spans="2:15" ht="21" customHeight="1">
      <c r="B92" s="114"/>
      <c r="C92" s="68" t="s">
        <v>78</v>
      </c>
      <c r="D92" s="13">
        <f t="shared" si="4"/>
        <v>24967.10135</v>
      </c>
      <c r="E92" s="13"/>
      <c r="F92" s="13">
        <v>24967.10135</v>
      </c>
      <c r="G92" s="13"/>
      <c r="H92" s="85">
        <v>0.9</v>
      </c>
      <c r="I92" s="32">
        <f t="shared" si="5"/>
        <v>24967.10135</v>
      </c>
      <c r="J92" s="53"/>
      <c r="K92" s="53"/>
      <c r="L92" s="53"/>
      <c r="M92" s="53"/>
      <c r="N92" s="54">
        <v>24967.10135</v>
      </c>
      <c r="O92" s="78"/>
    </row>
    <row r="93" spans="2:15" ht="26.25" customHeight="1">
      <c r="B93" s="114"/>
      <c r="C93" s="68" t="s">
        <v>79</v>
      </c>
      <c r="D93" s="13">
        <f t="shared" si="4"/>
        <v>58236.82907</v>
      </c>
      <c r="E93" s="13"/>
      <c r="F93" s="13">
        <v>58236.82907</v>
      </c>
      <c r="G93" s="13"/>
      <c r="H93" s="85">
        <v>6.057</v>
      </c>
      <c r="I93" s="32">
        <f t="shared" si="5"/>
        <v>58236.82907</v>
      </c>
      <c r="J93" s="53"/>
      <c r="K93" s="53"/>
      <c r="L93" s="53"/>
      <c r="M93" s="53"/>
      <c r="N93" s="54">
        <v>58236.82907</v>
      </c>
      <c r="O93" s="78"/>
    </row>
    <row r="94" spans="2:15" ht="26.25" customHeight="1">
      <c r="B94" s="114"/>
      <c r="C94" s="69" t="s">
        <v>80</v>
      </c>
      <c r="D94" s="13">
        <f t="shared" si="4"/>
        <v>77774.51349</v>
      </c>
      <c r="E94" s="13"/>
      <c r="F94" s="13">
        <v>77774.51349</v>
      </c>
      <c r="G94" s="13"/>
      <c r="H94" s="85">
        <v>5.45</v>
      </c>
      <c r="I94" s="32">
        <f t="shared" si="5"/>
        <v>77774.51349</v>
      </c>
      <c r="J94" s="53"/>
      <c r="K94" s="53"/>
      <c r="L94" s="53"/>
      <c r="M94" s="53"/>
      <c r="N94" s="54">
        <v>77774.51349</v>
      </c>
      <c r="O94" s="78"/>
    </row>
    <row r="95" spans="2:15" ht="26.25" customHeight="1">
      <c r="B95" s="114"/>
      <c r="C95" s="70" t="s">
        <v>81</v>
      </c>
      <c r="D95" s="13">
        <f t="shared" si="4"/>
        <v>4735.23375</v>
      </c>
      <c r="E95" s="13"/>
      <c r="F95" s="13">
        <v>4735.23375</v>
      </c>
      <c r="G95" s="13"/>
      <c r="H95" s="85"/>
      <c r="I95" s="32">
        <f t="shared" si="5"/>
        <v>0</v>
      </c>
      <c r="J95" s="53"/>
      <c r="K95" s="53"/>
      <c r="L95" s="53"/>
      <c r="M95" s="53"/>
      <c r="N95" s="54">
        <v>0</v>
      </c>
      <c r="O95" s="78"/>
    </row>
    <row r="96" spans="2:15" ht="26.25" customHeight="1">
      <c r="B96" s="114"/>
      <c r="C96" s="70" t="s">
        <v>82</v>
      </c>
      <c r="D96" s="13">
        <f t="shared" si="4"/>
        <v>14909.08642</v>
      </c>
      <c r="E96" s="13"/>
      <c r="F96" s="13">
        <v>14909.08642</v>
      </c>
      <c r="G96" s="13"/>
      <c r="H96" s="85"/>
      <c r="I96" s="32">
        <f t="shared" si="5"/>
        <v>14909.08642</v>
      </c>
      <c r="J96" s="53"/>
      <c r="K96" s="53"/>
      <c r="L96" s="53"/>
      <c r="M96" s="53"/>
      <c r="N96" s="54">
        <v>14909.08642</v>
      </c>
      <c r="O96" s="78"/>
    </row>
    <row r="97" spans="2:15" ht="20.25" customHeight="1">
      <c r="B97" s="114"/>
      <c r="C97" s="57" t="s">
        <v>8</v>
      </c>
      <c r="D97" s="14">
        <f>SUM(D91:D96)</f>
        <v>183673.05887</v>
      </c>
      <c r="E97" s="14"/>
      <c r="F97" s="14">
        <f>SUM(F91:F96)</f>
        <v>183673.05887</v>
      </c>
      <c r="G97" s="14"/>
      <c r="H97" s="86" t="s">
        <v>147</v>
      </c>
      <c r="I97" s="56">
        <f>SUM(I91:I96)</f>
        <v>178937.82512</v>
      </c>
      <c r="J97" s="53"/>
      <c r="K97" s="53"/>
      <c r="L97" s="53"/>
      <c r="M97" s="53"/>
      <c r="N97" s="56">
        <f>SUM(N91:N96)</f>
        <v>178937.82512</v>
      </c>
      <c r="O97" s="77"/>
    </row>
    <row r="98" spans="2:15" ht="26.25" customHeight="1">
      <c r="B98" s="114" t="s">
        <v>83</v>
      </c>
      <c r="C98" s="48" t="s">
        <v>84</v>
      </c>
      <c r="D98" s="13">
        <f>E98+F98</f>
        <v>4848.77273</v>
      </c>
      <c r="E98" s="14"/>
      <c r="F98" s="13">
        <v>4848.77273</v>
      </c>
      <c r="G98" s="14"/>
      <c r="H98" s="85" t="s">
        <v>148</v>
      </c>
      <c r="I98" s="32">
        <f aca="true" t="shared" si="6" ref="I98:I113">M98+N98+O98</f>
        <v>4553.61887</v>
      </c>
      <c r="J98" s="53"/>
      <c r="K98" s="53"/>
      <c r="L98" s="53"/>
      <c r="M98" s="53"/>
      <c r="N98" s="54">
        <v>4553.61887</v>
      </c>
      <c r="O98" s="77"/>
    </row>
    <row r="99" spans="2:15" ht="26.25" customHeight="1">
      <c r="B99" s="114"/>
      <c r="C99" s="71" t="s">
        <v>85</v>
      </c>
      <c r="D99" s="13">
        <f aca="true" t="shared" si="7" ref="D99:D142">E99+F99</f>
        <v>101721.69702</v>
      </c>
      <c r="E99" s="14"/>
      <c r="F99" s="13">
        <v>101721.69702</v>
      </c>
      <c r="G99" s="14"/>
      <c r="H99" s="85">
        <v>6.872</v>
      </c>
      <c r="I99" s="32">
        <f t="shared" si="6"/>
        <v>101721.69702</v>
      </c>
      <c r="J99" s="53"/>
      <c r="K99" s="53"/>
      <c r="L99" s="53"/>
      <c r="M99" s="53"/>
      <c r="N99" s="54">
        <v>101721.69702</v>
      </c>
      <c r="O99" s="77"/>
    </row>
    <row r="100" spans="2:15" ht="26.25" customHeight="1">
      <c r="B100" s="114"/>
      <c r="C100" s="71" t="s">
        <v>86</v>
      </c>
      <c r="D100" s="13">
        <f t="shared" si="7"/>
        <v>89412.09897</v>
      </c>
      <c r="E100" s="14"/>
      <c r="F100" s="13">
        <v>89412.09897</v>
      </c>
      <c r="G100" s="14"/>
      <c r="H100" s="85">
        <v>7.175</v>
      </c>
      <c r="I100" s="32">
        <f t="shared" si="6"/>
        <v>89412.09897</v>
      </c>
      <c r="J100" s="53"/>
      <c r="K100" s="53"/>
      <c r="L100" s="53"/>
      <c r="M100" s="53"/>
      <c r="N100" s="54">
        <v>89412.09897</v>
      </c>
      <c r="O100" s="77"/>
    </row>
    <row r="101" spans="2:15" ht="26.25" customHeight="1">
      <c r="B101" s="114"/>
      <c r="C101" s="70" t="s">
        <v>87</v>
      </c>
      <c r="D101" s="13">
        <f t="shared" si="7"/>
        <v>64913.75762</v>
      </c>
      <c r="E101" s="14"/>
      <c r="F101" s="13">
        <v>64913.75762</v>
      </c>
      <c r="G101" s="14"/>
      <c r="H101" s="85">
        <v>9.44</v>
      </c>
      <c r="I101" s="32">
        <f t="shared" si="6"/>
        <v>64913.75762</v>
      </c>
      <c r="J101" s="53"/>
      <c r="K101" s="53"/>
      <c r="L101" s="53"/>
      <c r="M101" s="53"/>
      <c r="N101" s="54">
        <v>64913.75762</v>
      </c>
      <c r="O101" s="77"/>
    </row>
    <row r="102" spans="2:15" ht="26.25" customHeight="1">
      <c r="B102" s="114"/>
      <c r="C102" s="70" t="s">
        <v>88</v>
      </c>
      <c r="D102" s="13">
        <f t="shared" si="7"/>
        <v>41127.48046</v>
      </c>
      <c r="E102" s="14"/>
      <c r="F102" s="13">
        <v>41127.48046</v>
      </c>
      <c r="G102" s="14"/>
      <c r="H102" s="85">
        <v>3</v>
      </c>
      <c r="I102" s="32">
        <f t="shared" si="6"/>
        <v>41127.48046</v>
      </c>
      <c r="J102" s="53"/>
      <c r="K102" s="53"/>
      <c r="L102" s="53"/>
      <c r="M102" s="53"/>
      <c r="N102" s="54">
        <v>41127.48046</v>
      </c>
      <c r="O102" s="77"/>
    </row>
    <row r="103" spans="2:15" ht="26.25" customHeight="1">
      <c r="B103" s="114"/>
      <c r="C103" s="71" t="s">
        <v>89</v>
      </c>
      <c r="D103" s="13">
        <f t="shared" si="7"/>
        <v>28744.21605</v>
      </c>
      <c r="E103" s="14"/>
      <c r="F103" s="13">
        <v>28744.21605</v>
      </c>
      <c r="G103" s="14"/>
      <c r="H103" s="85">
        <v>1.4</v>
      </c>
      <c r="I103" s="32">
        <f t="shared" si="6"/>
        <v>28744.21605</v>
      </c>
      <c r="J103" s="53"/>
      <c r="K103" s="53"/>
      <c r="L103" s="53"/>
      <c r="M103" s="53"/>
      <c r="N103" s="54">
        <v>28744.21605</v>
      </c>
      <c r="O103" s="77"/>
    </row>
    <row r="104" spans="2:15" ht="26.25" customHeight="1">
      <c r="B104" s="114"/>
      <c r="C104" s="71" t="s">
        <v>32</v>
      </c>
      <c r="D104" s="13">
        <f t="shared" si="7"/>
        <v>83845.12139</v>
      </c>
      <c r="E104" s="14"/>
      <c r="F104" s="13">
        <v>83845.12139</v>
      </c>
      <c r="G104" s="14"/>
      <c r="H104" s="85">
        <v>5.3</v>
      </c>
      <c r="I104" s="32">
        <f t="shared" si="6"/>
        <v>83845.12139</v>
      </c>
      <c r="J104" s="53"/>
      <c r="K104" s="53"/>
      <c r="L104" s="53"/>
      <c r="M104" s="53"/>
      <c r="N104" s="54">
        <v>83845.12139</v>
      </c>
      <c r="O104" s="77"/>
    </row>
    <row r="105" spans="2:15" ht="26.25" customHeight="1">
      <c r="B105" s="114"/>
      <c r="C105" s="71" t="s">
        <v>90</v>
      </c>
      <c r="D105" s="13">
        <f t="shared" si="7"/>
        <v>98348.47866</v>
      </c>
      <c r="E105" s="14"/>
      <c r="F105" s="13">
        <v>98348.47866</v>
      </c>
      <c r="G105" s="14"/>
      <c r="H105" s="85">
        <v>5.87</v>
      </c>
      <c r="I105" s="32">
        <f t="shared" si="6"/>
        <v>98348.47866</v>
      </c>
      <c r="J105" s="53"/>
      <c r="K105" s="53"/>
      <c r="L105" s="53"/>
      <c r="M105" s="53"/>
      <c r="N105" s="54">
        <v>98348.47866</v>
      </c>
      <c r="O105" s="77"/>
    </row>
    <row r="106" spans="2:15" ht="26.25" customHeight="1">
      <c r="B106" s="114"/>
      <c r="C106" s="71" t="s">
        <v>91</v>
      </c>
      <c r="D106" s="13">
        <f t="shared" si="7"/>
        <v>771.66883</v>
      </c>
      <c r="E106" s="14"/>
      <c r="F106" s="13">
        <v>771.66883</v>
      </c>
      <c r="G106" s="14"/>
      <c r="H106" s="85"/>
      <c r="I106" s="32">
        <f t="shared" si="6"/>
        <v>771.66883</v>
      </c>
      <c r="J106" s="53"/>
      <c r="K106" s="53"/>
      <c r="L106" s="53"/>
      <c r="M106" s="53"/>
      <c r="N106" s="13">
        <v>771.66883</v>
      </c>
      <c r="O106" s="77"/>
    </row>
    <row r="107" spans="2:15" ht="26.25" customHeight="1">
      <c r="B107" s="114"/>
      <c r="C107" s="71" t="s">
        <v>92</v>
      </c>
      <c r="D107" s="13">
        <f t="shared" si="7"/>
        <v>746.0099</v>
      </c>
      <c r="E107" s="14"/>
      <c r="F107" s="13">
        <v>746.0099</v>
      </c>
      <c r="G107" s="14"/>
      <c r="H107" s="85"/>
      <c r="I107" s="32">
        <f t="shared" si="6"/>
        <v>746.0099</v>
      </c>
      <c r="J107" s="53"/>
      <c r="K107" s="53"/>
      <c r="L107" s="53"/>
      <c r="M107" s="53"/>
      <c r="N107" s="13">
        <v>746.0099</v>
      </c>
      <c r="O107" s="77"/>
    </row>
    <row r="108" spans="2:15" ht="26.25" customHeight="1">
      <c r="B108" s="114"/>
      <c r="C108" s="71" t="s">
        <v>93</v>
      </c>
      <c r="D108" s="13">
        <f t="shared" si="7"/>
        <v>609.53613</v>
      </c>
      <c r="E108" s="14"/>
      <c r="F108" s="13">
        <v>609.53613</v>
      </c>
      <c r="G108" s="14"/>
      <c r="H108" s="85"/>
      <c r="I108" s="32">
        <f t="shared" si="6"/>
        <v>609.53613</v>
      </c>
      <c r="J108" s="53"/>
      <c r="K108" s="53"/>
      <c r="L108" s="53"/>
      <c r="M108" s="53"/>
      <c r="N108" s="13">
        <v>609.53613</v>
      </c>
      <c r="O108" s="77"/>
    </row>
    <row r="109" spans="2:15" ht="26.25" customHeight="1">
      <c r="B109" s="114"/>
      <c r="C109" s="71" t="s">
        <v>94</v>
      </c>
      <c r="D109" s="13">
        <f t="shared" si="7"/>
        <v>483.06508</v>
      </c>
      <c r="E109" s="14"/>
      <c r="F109" s="13">
        <v>483.06508</v>
      </c>
      <c r="G109" s="14"/>
      <c r="H109" s="85"/>
      <c r="I109" s="32">
        <f t="shared" si="6"/>
        <v>483.06508</v>
      </c>
      <c r="J109" s="53"/>
      <c r="K109" s="53"/>
      <c r="L109" s="53"/>
      <c r="M109" s="53"/>
      <c r="N109" s="13">
        <v>483.06508</v>
      </c>
      <c r="O109" s="77"/>
    </row>
    <row r="110" spans="2:15" ht="26.25" customHeight="1">
      <c r="B110" s="114"/>
      <c r="C110" s="71" t="s">
        <v>95</v>
      </c>
      <c r="D110" s="13">
        <f t="shared" si="7"/>
        <v>30412.75014</v>
      </c>
      <c r="E110" s="14"/>
      <c r="F110" s="13">
        <v>30412.75014</v>
      </c>
      <c r="G110" s="14"/>
      <c r="H110" s="85">
        <v>4.335</v>
      </c>
      <c r="I110" s="32">
        <f t="shared" si="6"/>
        <v>30412.75014</v>
      </c>
      <c r="J110" s="53"/>
      <c r="K110" s="53"/>
      <c r="L110" s="53"/>
      <c r="M110" s="53"/>
      <c r="N110" s="54">
        <v>30412.75014</v>
      </c>
      <c r="O110" s="77"/>
    </row>
    <row r="111" spans="2:15" ht="28.5" customHeight="1">
      <c r="B111" s="114"/>
      <c r="C111" s="73" t="s">
        <v>96</v>
      </c>
      <c r="D111" s="13">
        <f t="shared" si="7"/>
        <v>2882.87225</v>
      </c>
      <c r="E111" s="14"/>
      <c r="F111" s="13">
        <v>2882.87225</v>
      </c>
      <c r="G111" s="14"/>
      <c r="H111" s="85"/>
      <c r="I111" s="32">
        <f t="shared" si="6"/>
        <v>0</v>
      </c>
      <c r="J111" s="53"/>
      <c r="K111" s="53"/>
      <c r="L111" s="53"/>
      <c r="M111" s="53"/>
      <c r="N111" s="54">
        <v>0</v>
      </c>
      <c r="O111" s="77"/>
    </row>
    <row r="112" spans="2:15" ht="34.5" customHeight="1">
      <c r="B112" s="114"/>
      <c r="C112" s="70" t="s">
        <v>97</v>
      </c>
      <c r="D112" s="13">
        <f t="shared" si="7"/>
        <v>2595.813</v>
      </c>
      <c r="E112" s="14"/>
      <c r="F112" s="13">
        <v>2595.813</v>
      </c>
      <c r="G112" s="14"/>
      <c r="H112" s="85"/>
      <c r="I112" s="32">
        <f t="shared" si="6"/>
        <v>0</v>
      </c>
      <c r="J112" s="53"/>
      <c r="K112" s="53"/>
      <c r="L112" s="53"/>
      <c r="M112" s="53"/>
      <c r="N112" s="54">
        <v>0</v>
      </c>
      <c r="O112" s="77"/>
    </row>
    <row r="113" spans="2:15" ht="33" customHeight="1">
      <c r="B113" s="114"/>
      <c r="C113" s="73" t="s">
        <v>98</v>
      </c>
      <c r="D113" s="13">
        <f t="shared" si="7"/>
        <v>13000</v>
      </c>
      <c r="E113" s="14"/>
      <c r="F113" s="13">
        <v>13000</v>
      </c>
      <c r="G113" s="14"/>
      <c r="H113" s="85"/>
      <c r="I113" s="32">
        <f t="shared" si="6"/>
        <v>6633.44137</v>
      </c>
      <c r="J113" s="53"/>
      <c r="K113" s="53"/>
      <c r="L113" s="53"/>
      <c r="M113" s="53"/>
      <c r="N113" s="54">
        <v>6633.44137</v>
      </c>
      <c r="O113" s="77"/>
    </row>
    <row r="114" spans="2:15" ht="17.25" customHeight="1">
      <c r="B114" s="114"/>
      <c r="C114" s="57" t="s">
        <v>8</v>
      </c>
      <c r="D114" s="14">
        <f>SUM(D98:D113)</f>
        <v>564463.3382299999</v>
      </c>
      <c r="E114" s="14"/>
      <c r="F114" s="14">
        <f>SUM(F98:F113)</f>
        <v>564463.3382299999</v>
      </c>
      <c r="G114" s="14"/>
      <c r="H114" s="86" t="s">
        <v>149</v>
      </c>
      <c r="I114" s="14">
        <f>SUM(I98:I113)</f>
        <v>552322.94049</v>
      </c>
      <c r="J114" s="53"/>
      <c r="K114" s="53"/>
      <c r="L114" s="53"/>
      <c r="M114" s="53"/>
      <c r="N114" s="14">
        <f>SUM(N98:N113)</f>
        <v>552322.94049</v>
      </c>
      <c r="O114" s="77"/>
    </row>
    <row r="115" spans="2:15" ht="20.25" customHeight="1">
      <c r="B115" s="114" t="s">
        <v>99</v>
      </c>
      <c r="C115" s="71" t="s">
        <v>100</v>
      </c>
      <c r="D115" s="13">
        <f t="shared" si="7"/>
        <v>87704.64967</v>
      </c>
      <c r="E115" s="14"/>
      <c r="F115" s="13">
        <v>87704.64967</v>
      </c>
      <c r="G115" s="14"/>
      <c r="H115" s="85">
        <v>5.8</v>
      </c>
      <c r="I115" s="32">
        <f>M115+N115+O115</f>
        <v>87704.64967</v>
      </c>
      <c r="J115" s="53"/>
      <c r="K115" s="53"/>
      <c r="L115" s="53"/>
      <c r="M115" s="53"/>
      <c r="N115" s="54">
        <v>87704.64967</v>
      </c>
      <c r="O115" s="77"/>
    </row>
    <row r="116" spans="2:15" ht="18.75" customHeight="1">
      <c r="B116" s="114"/>
      <c r="C116" s="71" t="s">
        <v>101</v>
      </c>
      <c r="D116" s="13">
        <f t="shared" si="7"/>
        <v>20875.52756</v>
      </c>
      <c r="E116" s="14"/>
      <c r="F116" s="13">
        <v>20875.52756</v>
      </c>
      <c r="G116" s="14"/>
      <c r="H116" s="85">
        <v>1.5475</v>
      </c>
      <c r="I116" s="32">
        <f>M116+N116+O116</f>
        <v>20875.52756</v>
      </c>
      <c r="J116" s="53"/>
      <c r="K116" s="53"/>
      <c r="L116" s="53"/>
      <c r="M116" s="53"/>
      <c r="N116" s="54">
        <v>20875.52756</v>
      </c>
      <c r="O116" s="77"/>
    </row>
    <row r="117" spans="2:15" ht="16.5" customHeight="1">
      <c r="B117" s="114"/>
      <c r="C117" s="70" t="s">
        <v>102</v>
      </c>
      <c r="D117" s="13">
        <f t="shared" si="7"/>
        <v>78360.09375</v>
      </c>
      <c r="E117" s="14"/>
      <c r="F117" s="13">
        <v>78360.09375</v>
      </c>
      <c r="G117" s="14"/>
      <c r="H117" s="85">
        <v>6.19</v>
      </c>
      <c r="I117" s="32">
        <f>M117+N117+O117</f>
        <v>78360.09375</v>
      </c>
      <c r="J117" s="53"/>
      <c r="K117" s="53"/>
      <c r="L117" s="53"/>
      <c r="M117" s="53"/>
      <c r="N117" s="54">
        <v>78360.09375</v>
      </c>
      <c r="O117" s="77"/>
    </row>
    <row r="118" spans="2:15" ht="17.25" customHeight="1">
      <c r="B118" s="114"/>
      <c r="C118" s="57" t="s">
        <v>8</v>
      </c>
      <c r="D118" s="14">
        <f>SUM(D115:D117)</f>
        <v>186940.27098</v>
      </c>
      <c r="E118" s="14"/>
      <c r="F118" s="14">
        <f>SUM(F115:F117)</f>
        <v>186940.27098</v>
      </c>
      <c r="G118" s="14"/>
      <c r="H118" s="86">
        <f>SUM(H115:H117)</f>
        <v>13.537500000000001</v>
      </c>
      <c r="I118" s="31">
        <f>SUM(I115:I117)</f>
        <v>186940.27098</v>
      </c>
      <c r="J118" s="53"/>
      <c r="K118" s="53"/>
      <c r="L118" s="53"/>
      <c r="M118" s="53"/>
      <c r="N118" s="56">
        <f>SUM(N115:N117)</f>
        <v>186940.27098</v>
      </c>
      <c r="O118" s="77"/>
    </row>
    <row r="119" spans="2:15" ht="26.25" customHeight="1">
      <c r="B119" s="114" t="s">
        <v>127</v>
      </c>
      <c r="C119" s="70" t="s">
        <v>104</v>
      </c>
      <c r="D119" s="13">
        <f t="shared" si="7"/>
        <v>62000</v>
      </c>
      <c r="E119" s="14"/>
      <c r="F119" s="13">
        <v>62000</v>
      </c>
      <c r="G119" s="14"/>
      <c r="H119" s="85"/>
      <c r="I119" s="32">
        <f>M119+N119+O119</f>
        <v>62000</v>
      </c>
      <c r="J119" s="53"/>
      <c r="K119" s="53"/>
      <c r="L119" s="53"/>
      <c r="M119" s="53"/>
      <c r="N119" s="13">
        <v>62000</v>
      </c>
      <c r="O119" s="77"/>
    </row>
    <row r="120" spans="2:15" ht="56.25" customHeight="1">
      <c r="B120" s="114"/>
      <c r="C120" s="70" t="s">
        <v>105</v>
      </c>
      <c r="D120" s="13">
        <f t="shared" si="7"/>
        <v>1681</v>
      </c>
      <c r="E120" s="14"/>
      <c r="F120" s="13">
        <v>1681</v>
      </c>
      <c r="G120" s="14"/>
      <c r="H120" s="85"/>
      <c r="I120" s="32">
        <f>M120+N120+O120</f>
        <v>0</v>
      </c>
      <c r="J120" s="53"/>
      <c r="K120" s="53"/>
      <c r="L120" s="53"/>
      <c r="M120" s="53"/>
      <c r="N120" s="54">
        <v>0</v>
      </c>
      <c r="O120" s="77"/>
    </row>
    <row r="121" spans="2:15" ht="15.75" customHeight="1">
      <c r="B121" s="114"/>
      <c r="C121" s="57" t="s">
        <v>8</v>
      </c>
      <c r="D121" s="14">
        <f>SUM(D119:D120)</f>
        <v>63681</v>
      </c>
      <c r="E121" s="14"/>
      <c r="F121" s="14">
        <f>SUM(F119:F120)</f>
        <v>63681</v>
      </c>
      <c r="G121" s="14"/>
      <c r="H121" s="86"/>
      <c r="I121" s="14">
        <f>SUM(I119:I120)</f>
        <v>62000</v>
      </c>
      <c r="J121" s="53"/>
      <c r="K121" s="53"/>
      <c r="L121" s="53"/>
      <c r="M121" s="53"/>
      <c r="N121" s="14">
        <f>SUM(N119:N120)</f>
        <v>62000</v>
      </c>
      <c r="O121" s="77"/>
    </row>
    <row r="122" spans="2:15" ht="26.25" customHeight="1">
      <c r="B122" s="114" t="s">
        <v>106</v>
      </c>
      <c r="C122" s="74" t="s">
        <v>107</v>
      </c>
      <c r="D122" s="13">
        <f t="shared" si="7"/>
        <v>22703.00412</v>
      </c>
      <c r="E122" s="14"/>
      <c r="F122" s="13">
        <v>22703.00412</v>
      </c>
      <c r="G122" s="14"/>
      <c r="H122" s="86"/>
      <c r="I122" s="32">
        <f>M122+N122+O122</f>
        <v>22703.00412</v>
      </c>
      <c r="J122" s="53"/>
      <c r="K122" s="53"/>
      <c r="L122" s="53"/>
      <c r="M122" s="53"/>
      <c r="N122" s="54">
        <v>22703.00412</v>
      </c>
      <c r="O122" s="77"/>
    </row>
    <row r="123" spans="2:15" ht="21.75" customHeight="1">
      <c r="B123" s="114"/>
      <c r="C123" s="75" t="s">
        <v>108</v>
      </c>
      <c r="D123" s="13">
        <f t="shared" si="7"/>
        <v>23311.79798</v>
      </c>
      <c r="E123" s="14"/>
      <c r="F123" s="13">
        <v>23311.79798</v>
      </c>
      <c r="G123" s="14"/>
      <c r="H123" s="86"/>
      <c r="I123" s="32">
        <f>M123+N123+O123</f>
        <v>23311.79798</v>
      </c>
      <c r="J123" s="53"/>
      <c r="K123" s="53"/>
      <c r="L123" s="53"/>
      <c r="M123" s="53"/>
      <c r="N123" s="54">
        <v>23311.79798</v>
      </c>
      <c r="O123" s="77"/>
    </row>
    <row r="124" spans="2:15" ht="17.25" customHeight="1">
      <c r="B124" s="114"/>
      <c r="C124" s="71" t="s">
        <v>109</v>
      </c>
      <c r="D124" s="13">
        <f t="shared" si="7"/>
        <v>98396.71256</v>
      </c>
      <c r="E124" s="14"/>
      <c r="F124" s="13">
        <v>98396.71256</v>
      </c>
      <c r="G124" s="14"/>
      <c r="H124" s="85">
        <v>7.422</v>
      </c>
      <c r="I124" s="32">
        <f>M124+N124+O124</f>
        <v>98396.71256</v>
      </c>
      <c r="J124" s="53"/>
      <c r="K124" s="53"/>
      <c r="L124" s="53"/>
      <c r="M124" s="53"/>
      <c r="N124" s="54">
        <v>98396.71256</v>
      </c>
      <c r="O124" s="77"/>
    </row>
    <row r="125" spans="2:15" ht="26.25" customHeight="1">
      <c r="B125" s="114"/>
      <c r="C125" s="71" t="s">
        <v>110</v>
      </c>
      <c r="D125" s="13">
        <f t="shared" si="7"/>
        <v>30706.89009</v>
      </c>
      <c r="E125" s="14"/>
      <c r="F125" s="13">
        <v>30706.89009</v>
      </c>
      <c r="G125" s="14"/>
      <c r="H125" s="85">
        <v>2</v>
      </c>
      <c r="I125" s="32">
        <f>M125+N125+O125</f>
        <v>30706.89009</v>
      </c>
      <c r="J125" s="53"/>
      <c r="K125" s="53"/>
      <c r="L125" s="53"/>
      <c r="M125" s="53"/>
      <c r="N125" s="54">
        <v>30706.89009</v>
      </c>
      <c r="O125" s="77"/>
    </row>
    <row r="126" spans="2:15" ht="26.25" customHeight="1">
      <c r="B126" s="114"/>
      <c r="C126" s="70" t="s">
        <v>111</v>
      </c>
      <c r="D126" s="13">
        <f t="shared" si="7"/>
        <v>944.54201</v>
      </c>
      <c r="E126" s="14"/>
      <c r="F126" s="13">
        <v>944.54201</v>
      </c>
      <c r="G126" s="14"/>
      <c r="H126" s="86"/>
      <c r="I126" s="31">
        <f>M126+N126+O126</f>
        <v>0</v>
      </c>
      <c r="J126" s="53"/>
      <c r="K126" s="53"/>
      <c r="L126" s="53"/>
      <c r="M126" s="53"/>
      <c r="N126" s="54">
        <v>0</v>
      </c>
      <c r="O126" s="77"/>
    </row>
    <row r="127" spans="2:15" ht="17.25" customHeight="1">
      <c r="B127" s="114"/>
      <c r="C127" s="57" t="s">
        <v>8</v>
      </c>
      <c r="D127" s="14">
        <f>SUM(D122:D126)</f>
        <v>176062.94676</v>
      </c>
      <c r="E127" s="14"/>
      <c r="F127" s="14">
        <f>SUM(F122:F126)</f>
        <v>176062.94676</v>
      </c>
      <c r="G127" s="14"/>
      <c r="H127" s="86">
        <f>SUM(H122:H126)</f>
        <v>9.422</v>
      </c>
      <c r="I127" s="56">
        <f>SUM(I122:I126)</f>
        <v>175118.40475</v>
      </c>
      <c r="J127" s="53"/>
      <c r="K127" s="53"/>
      <c r="L127" s="53"/>
      <c r="M127" s="53"/>
      <c r="N127" s="56">
        <f>SUM(N122:N126)</f>
        <v>175118.40475</v>
      </c>
      <c r="O127" s="77"/>
    </row>
    <row r="128" spans="2:15" ht="26.25" customHeight="1">
      <c r="B128" s="114" t="s">
        <v>112</v>
      </c>
      <c r="C128" s="48" t="s">
        <v>34</v>
      </c>
      <c r="D128" s="13">
        <f t="shared" si="7"/>
        <v>9186.04137</v>
      </c>
      <c r="E128" s="14"/>
      <c r="F128" s="13">
        <v>9186.04137</v>
      </c>
      <c r="G128" s="14"/>
      <c r="H128" s="85" t="s">
        <v>150</v>
      </c>
      <c r="I128" s="32">
        <f aca="true" t="shared" si="8" ref="I128:I134">M128+N128+O128</f>
        <v>9186.04137</v>
      </c>
      <c r="J128" s="53"/>
      <c r="K128" s="53"/>
      <c r="L128" s="53"/>
      <c r="M128" s="53"/>
      <c r="N128" s="13">
        <v>9186.04137</v>
      </c>
      <c r="O128" s="77"/>
    </row>
    <row r="129" spans="2:15" ht="26.25" customHeight="1">
      <c r="B129" s="114"/>
      <c r="C129" s="48" t="s">
        <v>113</v>
      </c>
      <c r="D129" s="13">
        <f t="shared" si="7"/>
        <v>4698.48679</v>
      </c>
      <c r="E129" s="14"/>
      <c r="F129" s="13">
        <v>4698.48679</v>
      </c>
      <c r="G129" s="14"/>
      <c r="H129" s="85" t="s">
        <v>151</v>
      </c>
      <c r="I129" s="32">
        <f t="shared" si="8"/>
        <v>4698.48679</v>
      </c>
      <c r="J129" s="53"/>
      <c r="K129" s="53"/>
      <c r="L129" s="53"/>
      <c r="M129" s="53"/>
      <c r="N129" s="13">
        <v>4698.48679</v>
      </c>
      <c r="O129" s="77"/>
    </row>
    <row r="130" spans="2:15" ht="26.25" customHeight="1">
      <c r="B130" s="114"/>
      <c r="C130" s="48" t="s">
        <v>114</v>
      </c>
      <c r="D130" s="13">
        <f t="shared" si="7"/>
        <v>11523.51559</v>
      </c>
      <c r="E130" s="14"/>
      <c r="F130" s="13">
        <v>11523.51559</v>
      </c>
      <c r="G130" s="14"/>
      <c r="H130" s="85" t="s">
        <v>152</v>
      </c>
      <c r="I130" s="32">
        <f t="shared" si="8"/>
        <v>11523.51559</v>
      </c>
      <c r="J130" s="53"/>
      <c r="K130" s="53"/>
      <c r="L130" s="53"/>
      <c r="M130" s="53"/>
      <c r="N130" s="32">
        <v>11523.51559</v>
      </c>
      <c r="O130" s="77"/>
    </row>
    <row r="131" spans="2:15" ht="26.25" customHeight="1">
      <c r="B131" s="114"/>
      <c r="C131" s="48" t="s">
        <v>115</v>
      </c>
      <c r="D131" s="13">
        <f t="shared" si="7"/>
        <v>97810.15903</v>
      </c>
      <c r="E131" s="14"/>
      <c r="F131" s="13">
        <v>97810.15903</v>
      </c>
      <c r="G131" s="14"/>
      <c r="H131" s="85">
        <v>8.559</v>
      </c>
      <c r="I131" s="32">
        <f t="shared" si="8"/>
        <v>97810.15903</v>
      </c>
      <c r="J131" s="53"/>
      <c r="K131" s="53"/>
      <c r="L131" s="53"/>
      <c r="M131" s="53"/>
      <c r="N131" s="54">
        <v>97810.15903</v>
      </c>
      <c r="O131" s="77"/>
    </row>
    <row r="132" spans="2:15" ht="26.25" customHeight="1">
      <c r="B132" s="114"/>
      <c r="C132" s="48" t="s">
        <v>116</v>
      </c>
      <c r="D132" s="13">
        <f t="shared" si="7"/>
        <v>27444.78308</v>
      </c>
      <c r="E132" s="14"/>
      <c r="F132" s="13">
        <v>27444.78308</v>
      </c>
      <c r="G132" s="14"/>
      <c r="H132" s="85">
        <v>2.235</v>
      </c>
      <c r="I132" s="32">
        <f t="shared" si="8"/>
        <v>27444.78308</v>
      </c>
      <c r="J132" s="53"/>
      <c r="K132" s="53"/>
      <c r="L132" s="53"/>
      <c r="M132" s="53"/>
      <c r="N132" s="54">
        <v>27444.78308</v>
      </c>
      <c r="O132" s="77"/>
    </row>
    <row r="133" spans="2:15" ht="34.5" customHeight="1">
      <c r="B133" s="114"/>
      <c r="C133" s="48" t="s">
        <v>117</v>
      </c>
      <c r="D133" s="13">
        <f t="shared" si="7"/>
        <v>37933.5763</v>
      </c>
      <c r="E133" s="14"/>
      <c r="F133" s="13">
        <v>37933.5763</v>
      </c>
      <c r="G133" s="14"/>
      <c r="H133" s="85">
        <v>3.33</v>
      </c>
      <c r="I133" s="32">
        <f t="shared" si="8"/>
        <v>37933.5763</v>
      </c>
      <c r="J133" s="53"/>
      <c r="K133" s="53"/>
      <c r="L133" s="53"/>
      <c r="M133" s="53"/>
      <c r="N133" s="54">
        <v>37933.5763</v>
      </c>
      <c r="O133" s="77"/>
    </row>
    <row r="134" spans="2:15" ht="31.5" customHeight="1">
      <c r="B134" s="114"/>
      <c r="C134" s="71" t="s">
        <v>118</v>
      </c>
      <c r="D134" s="13">
        <f t="shared" si="7"/>
        <v>58148.78478</v>
      </c>
      <c r="E134" s="14"/>
      <c r="F134" s="13">
        <v>58148.78478</v>
      </c>
      <c r="G134" s="14"/>
      <c r="H134" s="85">
        <v>4.457</v>
      </c>
      <c r="I134" s="32">
        <f t="shared" si="8"/>
        <v>58148.74878</v>
      </c>
      <c r="J134" s="53"/>
      <c r="K134" s="53"/>
      <c r="L134" s="53"/>
      <c r="M134" s="53"/>
      <c r="N134" s="54">
        <v>58148.74878</v>
      </c>
      <c r="O134" s="77"/>
    </row>
    <row r="135" spans="2:15" ht="17.25" customHeight="1">
      <c r="B135" s="76"/>
      <c r="C135" s="57" t="s">
        <v>8</v>
      </c>
      <c r="D135" s="14">
        <f>SUM(D128:D134)</f>
        <v>246745.34693999996</v>
      </c>
      <c r="E135" s="14"/>
      <c r="F135" s="14">
        <f>SUM(F128:F134)</f>
        <v>246745.34693999996</v>
      </c>
      <c r="G135" s="14"/>
      <c r="H135" s="86" t="s">
        <v>153</v>
      </c>
      <c r="I135" s="56">
        <f>SUM(I128:I134)</f>
        <v>246745.31093999997</v>
      </c>
      <c r="J135" s="53"/>
      <c r="K135" s="53"/>
      <c r="L135" s="53"/>
      <c r="M135" s="53"/>
      <c r="N135" s="56">
        <f>SUM(N128:N134)</f>
        <v>246745.31093999997</v>
      </c>
      <c r="O135" s="77"/>
    </row>
    <row r="136" spans="2:15" ht="33.75" customHeight="1">
      <c r="B136" s="114" t="s">
        <v>103</v>
      </c>
      <c r="C136" s="70" t="s">
        <v>120</v>
      </c>
      <c r="D136" s="32">
        <f t="shared" si="7"/>
        <v>2157.72133</v>
      </c>
      <c r="E136" s="31"/>
      <c r="F136" s="32">
        <v>2157.72133</v>
      </c>
      <c r="G136" s="31"/>
      <c r="H136" s="90"/>
      <c r="I136" s="32">
        <f>M136+N136+O136</f>
        <v>0</v>
      </c>
      <c r="J136" s="81"/>
      <c r="K136" s="81"/>
      <c r="L136" s="81"/>
      <c r="M136" s="81"/>
      <c r="N136" s="82">
        <v>0</v>
      </c>
      <c r="O136" s="91"/>
    </row>
    <row r="137" spans="2:15" ht="18" customHeight="1">
      <c r="B137" s="114"/>
      <c r="C137" s="57" t="s">
        <v>8</v>
      </c>
      <c r="D137" s="14">
        <f>D136</f>
        <v>2157.72133</v>
      </c>
      <c r="E137" s="14"/>
      <c r="F137" s="14">
        <f>F136</f>
        <v>2157.72133</v>
      </c>
      <c r="G137" s="14"/>
      <c r="H137" s="86"/>
      <c r="I137" s="14">
        <f>I136</f>
        <v>0</v>
      </c>
      <c r="J137" s="53"/>
      <c r="K137" s="53"/>
      <c r="L137" s="53"/>
      <c r="M137" s="53"/>
      <c r="N137" s="14">
        <f>N136</f>
        <v>0</v>
      </c>
      <c r="O137" s="77"/>
    </row>
    <row r="138" spans="2:15" ht="21.75" customHeight="1">
      <c r="B138" s="114" t="s">
        <v>119</v>
      </c>
      <c r="C138" s="70" t="s">
        <v>121</v>
      </c>
      <c r="D138" s="13">
        <f t="shared" si="7"/>
        <v>82553.26632</v>
      </c>
      <c r="E138" s="14"/>
      <c r="F138" s="13">
        <v>82553.26632</v>
      </c>
      <c r="G138" s="14"/>
      <c r="H138" s="85">
        <v>8.45</v>
      </c>
      <c r="I138" s="32">
        <f>M138+N138+O138</f>
        <v>82553.26632</v>
      </c>
      <c r="J138" s="53"/>
      <c r="K138" s="53"/>
      <c r="L138" s="53"/>
      <c r="M138" s="53"/>
      <c r="N138" s="54">
        <v>82553.26632</v>
      </c>
      <c r="O138" s="77"/>
    </row>
    <row r="139" spans="2:15" ht="26.25" customHeight="1">
      <c r="B139" s="114"/>
      <c r="C139" s="48" t="s">
        <v>122</v>
      </c>
      <c r="D139" s="13">
        <f t="shared" si="7"/>
        <v>10000</v>
      </c>
      <c r="E139" s="14"/>
      <c r="F139" s="13">
        <v>10000</v>
      </c>
      <c r="G139" s="14"/>
      <c r="H139" s="86"/>
      <c r="I139" s="32">
        <f>M139+N139+O139</f>
        <v>10000</v>
      </c>
      <c r="J139" s="53"/>
      <c r="K139" s="53"/>
      <c r="L139" s="53"/>
      <c r="M139" s="53"/>
      <c r="N139" s="13">
        <v>10000</v>
      </c>
      <c r="O139" s="77"/>
    </row>
    <row r="140" spans="2:15" ht="26.25" customHeight="1">
      <c r="B140" s="114"/>
      <c r="C140" s="48" t="s">
        <v>123</v>
      </c>
      <c r="D140" s="13">
        <f t="shared" si="7"/>
        <v>5000</v>
      </c>
      <c r="E140" s="14"/>
      <c r="F140" s="13">
        <v>5000</v>
      </c>
      <c r="G140" s="14"/>
      <c r="H140" s="86"/>
      <c r="I140" s="32">
        <f>M140+N140+O140</f>
        <v>5000</v>
      </c>
      <c r="J140" s="53"/>
      <c r="K140" s="53"/>
      <c r="L140" s="53"/>
      <c r="M140" s="53"/>
      <c r="N140" s="13">
        <v>5000</v>
      </c>
      <c r="O140" s="77"/>
    </row>
    <row r="141" spans="2:15" ht="15.75" customHeight="1">
      <c r="B141" s="114"/>
      <c r="C141" s="57" t="s">
        <v>8</v>
      </c>
      <c r="D141" s="14">
        <f>SUM(D138:D140)</f>
        <v>97553.26632</v>
      </c>
      <c r="E141" s="14"/>
      <c r="F141" s="14">
        <f>SUM(F138:F140)</f>
        <v>97553.26632</v>
      </c>
      <c r="G141" s="14"/>
      <c r="H141" s="86">
        <f>SUM(H138:H140)</f>
        <v>8.45</v>
      </c>
      <c r="I141" s="56">
        <f>SUM(I138:I140)</f>
        <v>97553.26632</v>
      </c>
      <c r="J141" s="53"/>
      <c r="K141" s="53"/>
      <c r="L141" s="53"/>
      <c r="M141" s="53"/>
      <c r="N141" s="56">
        <f>SUM(N138:N140)</f>
        <v>97553.26632</v>
      </c>
      <c r="O141" s="77"/>
    </row>
    <row r="142" spans="2:15" ht="26.25" customHeight="1">
      <c r="B142" s="114" t="s">
        <v>125</v>
      </c>
      <c r="C142" s="73" t="s">
        <v>124</v>
      </c>
      <c r="D142" s="13">
        <f t="shared" si="7"/>
        <v>3000</v>
      </c>
      <c r="E142" s="14"/>
      <c r="F142" s="13">
        <v>3000</v>
      </c>
      <c r="G142" s="14"/>
      <c r="H142" s="86"/>
      <c r="I142" s="32">
        <f>M142+N142+O142</f>
        <v>3000</v>
      </c>
      <c r="J142" s="53"/>
      <c r="K142" s="53"/>
      <c r="L142" s="53"/>
      <c r="M142" s="53"/>
      <c r="N142" s="54">
        <v>3000</v>
      </c>
      <c r="O142" s="77"/>
    </row>
    <row r="143" spans="2:15" ht="18" customHeight="1">
      <c r="B143" s="114"/>
      <c r="C143" s="57" t="s">
        <v>8</v>
      </c>
      <c r="D143" s="14">
        <f>D142</f>
        <v>3000</v>
      </c>
      <c r="E143" s="14"/>
      <c r="F143" s="14">
        <f>F142</f>
        <v>3000</v>
      </c>
      <c r="G143" s="14"/>
      <c r="H143" s="86"/>
      <c r="I143" s="31">
        <f>I142</f>
        <v>3000</v>
      </c>
      <c r="J143" s="53"/>
      <c r="K143" s="53"/>
      <c r="L143" s="53"/>
      <c r="M143" s="53"/>
      <c r="N143" s="56">
        <f>N142</f>
        <v>3000</v>
      </c>
      <c r="O143" s="77"/>
    </row>
    <row r="144" spans="2:15" ht="18" customHeight="1">
      <c r="B144" s="79"/>
      <c r="C144" s="30" t="s">
        <v>128</v>
      </c>
      <c r="D144" s="13">
        <f>E144+F144</f>
        <v>3338.64461</v>
      </c>
      <c r="E144" s="14"/>
      <c r="F144" s="13">
        <v>3338.64461</v>
      </c>
      <c r="G144" s="14"/>
      <c r="H144" s="86"/>
      <c r="I144" s="31"/>
      <c r="J144" s="53"/>
      <c r="K144" s="53"/>
      <c r="L144" s="53"/>
      <c r="M144" s="53"/>
      <c r="N144" s="53"/>
      <c r="O144" s="77"/>
    </row>
    <row r="145" spans="2:15" ht="15" customHeight="1">
      <c r="B145" s="25"/>
      <c r="C145" s="22" t="s">
        <v>19</v>
      </c>
      <c r="D145" s="23">
        <f>D143+D141+D137+D135+D127+D121+D118+D114+D97+D90+D144</f>
        <v>1645565.1978399998</v>
      </c>
      <c r="E145" s="26"/>
      <c r="F145" s="23">
        <f>F143+F141+F137+F135+F127+F121+F118+F114+F97+F90+F144</f>
        <v>1645565.1978399998</v>
      </c>
      <c r="G145" s="23"/>
      <c r="H145" s="26" t="s">
        <v>154</v>
      </c>
      <c r="I145" s="23">
        <f>I143+I141+I137+I135+I127+I121+I118+I114+I97+I90+I144</f>
        <v>1620567.6223699998</v>
      </c>
      <c r="J145" s="53"/>
      <c r="K145" s="53"/>
      <c r="L145" s="53"/>
      <c r="M145" s="53"/>
      <c r="N145" s="23">
        <f>N143+N141+N137+N135+N127+N121+N118+N114+N97+N90+N144</f>
        <v>1620567.6223699998</v>
      </c>
      <c r="O145" s="62"/>
    </row>
    <row r="146" spans="2:15" ht="16.5" customHeight="1">
      <c r="B146" s="94" t="s">
        <v>22</v>
      </c>
      <c r="C146" s="94"/>
      <c r="D146" s="38">
        <f>E146+F146</f>
        <v>27752.83997</v>
      </c>
      <c r="E146" s="28"/>
      <c r="F146" s="88">
        <v>27752.83997</v>
      </c>
      <c r="G146" s="39"/>
      <c r="H146" s="87"/>
      <c r="I146" s="46">
        <f>M146+N146+O146</f>
        <v>23593.3</v>
      </c>
      <c r="J146" s="64"/>
      <c r="K146" s="64"/>
      <c r="L146" s="64"/>
      <c r="M146" s="64"/>
      <c r="N146" s="88">
        <v>23593.3</v>
      </c>
      <c r="O146" s="62"/>
    </row>
    <row r="147" spans="2:15" ht="29.25" customHeight="1">
      <c r="B147" s="109" t="s">
        <v>23</v>
      </c>
      <c r="C147" s="109"/>
      <c r="D147" s="23">
        <f>D146+D145</f>
        <v>1673318.03781</v>
      </c>
      <c r="E147" s="23"/>
      <c r="F147" s="23">
        <f>F146+F145</f>
        <v>1673318.03781</v>
      </c>
      <c r="G147" s="23"/>
      <c r="H147" s="26" t="str">
        <f>H145</f>
        <v>119,04/141,01</v>
      </c>
      <c r="I147" s="23">
        <f>I146+I145</f>
        <v>1644160.9223699998</v>
      </c>
      <c r="J147" s="65"/>
      <c r="K147" s="65"/>
      <c r="L147" s="53"/>
      <c r="M147" s="53"/>
      <c r="N147" s="23">
        <f>N146+N145</f>
        <v>1644160.9223699998</v>
      </c>
      <c r="O147" s="62"/>
    </row>
    <row r="148" spans="2:15" ht="18" customHeight="1">
      <c r="B148" s="126" t="s">
        <v>24</v>
      </c>
      <c r="C148" s="126"/>
      <c r="D148" s="126"/>
      <c r="E148" s="126"/>
      <c r="F148" s="126"/>
      <c r="G148" s="126"/>
      <c r="H148" s="126"/>
      <c r="I148" s="126"/>
      <c r="J148" s="127"/>
      <c r="K148" s="127"/>
      <c r="L148" s="127"/>
      <c r="M148" s="127"/>
      <c r="N148" s="127"/>
      <c r="O148" s="127"/>
    </row>
    <row r="149" spans="2:15" ht="45" customHeight="1">
      <c r="B149" s="94" t="s">
        <v>99</v>
      </c>
      <c r="C149" s="21" t="s">
        <v>143</v>
      </c>
      <c r="D149" s="34">
        <f>E149+F149</f>
        <v>47462.832</v>
      </c>
      <c r="E149" s="36"/>
      <c r="F149" s="66">
        <v>47462.832</v>
      </c>
      <c r="G149" s="36"/>
      <c r="H149" s="44">
        <v>2.649</v>
      </c>
      <c r="I149" s="34">
        <f>N149+M149</f>
        <v>47462.832</v>
      </c>
      <c r="J149" s="62"/>
      <c r="K149" s="62"/>
      <c r="L149" s="62"/>
      <c r="M149" s="62"/>
      <c r="N149" s="66">
        <v>47462.832</v>
      </c>
      <c r="O149" s="62"/>
    </row>
    <row r="150" spans="2:15" ht="20.25" customHeight="1">
      <c r="B150" s="94"/>
      <c r="C150" s="61" t="s">
        <v>8</v>
      </c>
      <c r="D150" s="23">
        <f>SUM(D149:D149)</f>
        <v>47462.832</v>
      </c>
      <c r="E150" s="36"/>
      <c r="F150" s="42">
        <f>F149</f>
        <v>47462.832</v>
      </c>
      <c r="G150" s="42"/>
      <c r="H150" s="89">
        <f>H149</f>
        <v>2.649</v>
      </c>
      <c r="I150" s="23">
        <f>N150+M150</f>
        <v>47462.832</v>
      </c>
      <c r="J150" s="60"/>
      <c r="K150" s="60"/>
      <c r="L150" s="60"/>
      <c r="M150" s="60"/>
      <c r="N150" s="67">
        <f>N149</f>
        <v>47462.832</v>
      </c>
      <c r="O150" s="62"/>
    </row>
    <row r="151" spans="2:15" ht="40.5" customHeight="1">
      <c r="B151" s="94" t="s">
        <v>106</v>
      </c>
      <c r="C151" s="30" t="s">
        <v>144</v>
      </c>
      <c r="D151" s="36">
        <f>E151+F151+G151</f>
        <v>840.2</v>
      </c>
      <c r="E151" s="36"/>
      <c r="F151" s="36">
        <v>840.2</v>
      </c>
      <c r="G151" s="42"/>
      <c r="H151" s="89"/>
      <c r="I151" s="23"/>
      <c r="J151" s="60"/>
      <c r="K151" s="60"/>
      <c r="L151" s="60"/>
      <c r="M151" s="60"/>
      <c r="N151" s="67"/>
      <c r="O151" s="62"/>
    </row>
    <row r="152" spans="2:15" ht="20.25" customHeight="1">
      <c r="B152" s="95"/>
      <c r="C152" s="61" t="s">
        <v>8</v>
      </c>
      <c r="D152" s="42">
        <f>D151</f>
        <v>840.2</v>
      </c>
      <c r="E152" s="36"/>
      <c r="F152" s="42">
        <f>F151</f>
        <v>840.2</v>
      </c>
      <c r="G152" s="42"/>
      <c r="H152" s="89"/>
      <c r="I152" s="23"/>
      <c r="J152" s="60"/>
      <c r="K152" s="60"/>
      <c r="L152" s="60"/>
      <c r="M152" s="60"/>
      <c r="N152" s="67"/>
      <c r="O152" s="62"/>
    </row>
    <row r="153" spans="2:15" ht="26.25" customHeight="1">
      <c r="B153" s="92" t="s">
        <v>145</v>
      </c>
      <c r="C153" s="93"/>
      <c r="D153" s="37">
        <f>E153+F153</f>
        <v>12537.2</v>
      </c>
      <c r="E153" s="28"/>
      <c r="F153" s="36">
        <v>12537.2</v>
      </c>
      <c r="G153" s="36"/>
      <c r="H153" s="44"/>
      <c r="I153" s="23"/>
      <c r="J153" s="60"/>
      <c r="K153" s="60"/>
      <c r="L153" s="60"/>
      <c r="M153" s="60"/>
      <c r="N153" s="67"/>
      <c r="O153" s="62"/>
    </row>
    <row r="154" spans="2:15" ht="21" customHeight="1">
      <c r="B154" s="113" t="s">
        <v>13</v>
      </c>
      <c r="C154" s="113"/>
      <c r="D154" s="42">
        <f>D153+D152+D150</f>
        <v>60840.232</v>
      </c>
      <c r="E154" s="36"/>
      <c r="F154" s="42">
        <f>F153+F152+F150</f>
        <v>60840.232</v>
      </c>
      <c r="G154" s="42"/>
      <c r="H154" s="45">
        <f>H150</f>
        <v>2.649</v>
      </c>
      <c r="I154" s="42">
        <f>I153+I152+I150</f>
        <v>47462.832</v>
      </c>
      <c r="J154" s="62"/>
      <c r="K154" s="62"/>
      <c r="L154" s="62"/>
      <c r="M154" s="62"/>
      <c r="N154" s="42">
        <f>N153+N152+N150</f>
        <v>47462.832</v>
      </c>
      <c r="O154" s="62"/>
    </row>
    <row r="155" ht="12.75">
      <c r="N155" s="43"/>
    </row>
  </sheetData>
  <sheetProtection/>
  <mergeCells count="47">
    <mergeCell ref="B148:O148"/>
    <mergeCell ref="B18:B21"/>
    <mergeCell ref="B88:B89"/>
    <mergeCell ref="B91:B97"/>
    <mergeCell ref="B98:B114"/>
    <mergeCell ref="B115:B118"/>
    <mergeCell ref="B119:B121"/>
    <mergeCell ref="B122:B127"/>
    <mergeCell ref="B142:B143"/>
    <mergeCell ref="B73:B76"/>
    <mergeCell ref="D6:G7"/>
    <mergeCell ref="H6:O7"/>
    <mergeCell ref="B10:O10"/>
    <mergeCell ref="B35:O35"/>
    <mergeCell ref="B128:B134"/>
    <mergeCell ref="C36:C52"/>
    <mergeCell ref="B67:B70"/>
    <mergeCell ref="B55:O55"/>
    <mergeCell ref="B87:O87"/>
    <mergeCell ref="B34:C34"/>
    <mergeCell ref="B154:C154"/>
    <mergeCell ref="B147:C147"/>
    <mergeCell ref="B149:B150"/>
    <mergeCell ref="B85:C85"/>
    <mergeCell ref="B84:C84"/>
    <mergeCell ref="B71:B72"/>
    <mergeCell ref="B136:B137"/>
    <mergeCell ref="B138:B141"/>
    <mergeCell ref="B86:C86"/>
    <mergeCell ref="B77:B79"/>
    <mergeCell ref="B6:B8"/>
    <mergeCell ref="C6:C8"/>
    <mergeCell ref="B54:C54"/>
    <mergeCell ref="B58:B59"/>
    <mergeCell ref="B80:B82"/>
    <mergeCell ref="B56:B57"/>
    <mergeCell ref="B11:B16"/>
    <mergeCell ref="B153:C153"/>
    <mergeCell ref="B151:B152"/>
    <mergeCell ref="N5:O5"/>
    <mergeCell ref="F1:N1"/>
    <mergeCell ref="B2:N2"/>
    <mergeCell ref="B3:N3"/>
    <mergeCell ref="B53:C53"/>
    <mergeCell ref="B146:C146"/>
    <mergeCell ref="B23:B25"/>
    <mergeCell ref="B33:C33"/>
  </mergeCells>
  <printOptions/>
  <pageMargins left="0.5905511811023623" right="0.11811023622047245" top="0.15748031496062992" bottom="0.1968503937007874" header="0.1968503937007874" footer="0.07874015748031496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Анатольевна Сокол</cp:lastModifiedBy>
  <cp:lastPrinted>2018-02-01T12:05:31Z</cp:lastPrinted>
  <dcterms:created xsi:type="dcterms:W3CDTF">1996-10-08T23:32:33Z</dcterms:created>
  <dcterms:modified xsi:type="dcterms:W3CDTF">2018-06-14T06:20:52Z</dcterms:modified>
  <cp:category/>
  <cp:version/>
  <cp:contentType/>
  <cp:contentStatus/>
</cp:coreProperties>
</file>