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9035" windowHeight="11325" activeTab="0"/>
  </bookViews>
  <sheets>
    <sheet name="Отчет по ГП за 3 кварт.2018 год" sheetId="1" r:id="rId1"/>
  </sheets>
  <definedNames>
    <definedName name="_xlnm.Print_Titles" localSheetId="0">'Отчет по ГП за 3 кварт.2018 год'!$9:$11</definedName>
    <definedName name="_xlnm.Print_Area" localSheetId="0">'Отчет по ГП за 3 кварт.2018 год'!$A$1:$W$93</definedName>
  </definedNames>
  <calcPr fullCalcOnLoad="1"/>
</workbook>
</file>

<file path=xl/sharedStrings.xml><?xml version="1.0" encoding="utf-8"?>
<sst xmlns="http://schemas.openxmlformats.org/spreadsheetml/2006/main" count="378" uniqueCount="198">
  <si>
    <t>1</t>
  </si>
  <si>
    <t>1.1</t>
  </si>
  <si>
    <t>1.2</t>
  </si>
  <si>
    <t>1.3</t>
  </si>
  <si>
    <t>1.4</t>
  </si>
  <si>
    <t>2</t>
  </si>
  <si>
    <t>Всего, в т.ч.</t>
  </si>
  <si>
    <t>Участник (ОИВ)</t>
  </si>
  <si>
    <t>Фактическая дата начала реализации мероприятия (квартал,год)</t>
  </si>
  <si>
    <t>Фактическая дата окончания реализации мероприятия (квартал,год)</t>
  </si>
  <si>
    <t>Федеральный бюджет</t>
  </si>
  <si>
    <t>Областной бюджет</t>
  </si>
  <si>
    <t>Местные бюджеты</t>
  </si>
  <si>
    <t>Прочие источники</t>
  </si>
  <si>
    <t>ОТЧЕТ о реализации государственной программы</t>
  </si>
  <si>
    <t>Наименование государственной программы</t>
  </si>
  <si>
    <t>ВСЕГО по государственной программе ЛО   «Развитие автомобильных дорог Ленинградской области»</t>
  </si>
  <si>
    <t>ИТОГО по подпрограмме 1 «Развитие автомобильных дорог Ленинградской области»</t>
  </si>
  <si>
    <t xml:space="preserve">Всего   </t>
  </si>
  <si>
    <t>2014</t>
  </si>
  <si>
    <t>Наименование ВЦП, основного мероприятия (наименование основного мероприятия в рамках государственных программ, наименование объектов строительства и реконструкции)</t>
  </si>
  <si>
    <t>2015</t>
  </si>
  <si>
    <t>2016</t>
  </si>
  <si>
    <t>1.2.2</t>
  </si>
  <si>
    <t>Строительство транспортной развязки на пересечении автомобильной дороги "Санкт-Петербург- завод им.Свердлова- Всеволожск ( км39) с железной дорогой на  перегоне Всеволожск-Мельничный Ручей во Всеволожском районе Ленинградской области.</t>
  </si>
  <si>
    <t>2017</t>
  </si>
  <si>
    <t>3.1</t>
  </si>
  <si>
    <t>3.2</t>
  </si>
  <si>
    <t>Капитальный ремонт и ремонт автомобильных дорог общего пользования местного значения , имеющих приоритетный социально-значимый характер</t>
  </si>
  <si>
    <t xml:space="preserve">Областной бюджет </t>
  </si>
  <si>
    <t xml:space="preserve">Прочие источники </t>
  </si>
  <si>
    <t>Основное мероприятие: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</si>
  <si>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</si>
  <si>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1.1.1</t>
  </si>
  <si>
    <t>Строительство подъезда к г. Всеволожск</t>
  </si>
  <si>
    <t>1.1.2</t>
  </si>
  <si>
    <t>1.1.3</t>
  </si>
  <si>
    <t>1.1.4</t>
  </si>
  <si>
    <t>1.1.5</t>
  </si>
  <si>
    <t>1.1.6</t>
  </si>
  <si>
    <t>1.1.7</t>
  </si>
  <si>
    <t>1.1.8</t>
  </si>
  <si>
    <t xml:space="preserve">Проектно-изыскательские работы и отвод земель будущих лет по объектам строительства </t>
  </si>
  <si>
    <t>Реконструкция автомобильных дорог общего пользования регионального и межмуниципального значения</t>
  </si>
  <si>
    <t>Проектно-изыскательские работы и отвод земель будущих лет по объектам реконструкции</t>
  </si>
  <si>
    <t>Основное мероприятие: "Содержание, капитальный ремонт и ремонт  автомобильных дорог общего пользования регионального и межмуниципального значения"</t>
  </si>
  <si>
    <t>2.1</t>
  </si>
  <si>
    <t>Содержание автомобильных дорог общего пользования регионального и межмуниципального значения</t>
  </si>
  <si>
    <t>2.2</t>
  </si>
  <si>
    <t>Ремонт автомобильных дорог общего пользования регионального и межмуниципального значения</t>
  </si>
  <si>
    <t>Основное мероприятие: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</si>
  <si>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 xml:space="preserve">Расходы на обеспечение деятельности государственных казенных учреждений </t>
  </si>
  <si>
    <t>Приобретение дорожной техники и другого имущества, необходимого для функционирования и содержания автодорог и обеспечения контроля качества выполненных дорожных работ</t>
  </si>
  <si>
    <t>Кадастровые работы</t>
  </si>
  <si>
    <t>3.3</t>
  </si>
  <si>
    <t>Основное мероприятие "Предупреждение опасного поведения участников дорожного движения"</t>
  </si>
  <si>
    <t>Основное мероприятие "Сокращение аварийности на участках концентрации ДТП инженерными методами"</t>
  </si>
  <si>
    <t>Организация и проведение конкурса проффесионального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</si>
  <si>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детскогго мобильного автогородка</t>
  </si>
  <si>
    <t>Восстановление существующих технических средств организации дорожного движения на  автомобильных дорогах  общего пользования регионального и межмуниципального значения</t>
  </si>
  <si>
    <t>Обследование трасс регулярных автобусных маршрутов на соответствие требованиям обеспечения БДД</t>
  </si>
  <si>
    <t xml:space="preserve">№ п/п по ГП </t>
  </si>
  <si>
    <r>
      <t xml:space="preserve">Ответственный исполнитель:   </t>
    </r>
    <r>
      <rPr>
        <b/>
        <u val="single"/>
        <sz val="20"/>
        <rFont val="Times New Roman"/>
        <family val="1"/>
      </rPr>
      <t>Комитет по дорожному хозяйству Ленинградской области (ДК)</t>
    </r>
  </si>
  <si>
    <t>1.1.9</t>
  </si>
  <si>
    <t>1.1.10</t>
  </si>
  <si>
    <t>Устройство пешеходного перехода на разных уровнях на автомобильной дороге общего пользования регионального значения "Парголово-Огоньки" на км 26</t>
  </si>
  <si>
    <t>1.2.1</t>
  </si>
  <si>
    <t>Строительство мостового перехода через реку Свирь у города Подпорожье Подпорожского района Ленинградской области</t>
  </si>
  <si>
    <t>Управление Ленинградской области по транспорту</t>
  </si>
  <si>
    <t xml:space="preserve">Результаты использования бюджетных ассигнований (значения достигнутых показателей (индикаторов), установленных госпрограммой </t>
  </si>
  <si>
    <t>мероприятие не выполнено</t>
  </si>
  <si>
    <t>мероприятие выполнено</t>
  </si>
  <si>
    <t>3 мероприятия выполнено из 3</t>
  </si>
  <si>
    <t>3 мероприятия выполнено из 4</t>
  </si>
  <si>
    <t>2 мероприятия выполнено из 3</t>
  </si>
  <si>
    <t>2 мероприятия выполнено из 2</t>
  </si>
  <si>
    <t>3 мероприятия выполнено из 9</t>
  </si>
  <si>
    <t>7 мероприятий выполнено из 16</t>
  </si>
  <si>
    <t>13 мероприятий выполнено из 14</t>
  </si>
  <si>
    <t>16 мероприятий выполнено из 17</t>
  </si>
  <si>
    <t>мероприятие выполнено*</t>
  </si>
  <si>
    <t>10 мероприятий выполнено из 25</t>
  </si>
  <si>
    <t>20 мероприятий выполнено из 22</t>
  </si>
  <si>
    <t>33 мероприятия выполнено из 51</t>
  </si>
  <si>
    <t>3.</t>
  </si>
  <si>
    <t>Обеспечение деятельности управления Ленинградской области по государственному техническому надзору и контролю в целях исполнения своих полномочий</t>
  </si>
  <si>
    <t>Оказание государственных услуг и контрольно-надзорная деятельность</t>
  </si>
  <si>
    <t>3.1.</t>
  </si>
  <si>
    <t>3.2.</t>
  </si>
  <si>
    <t>Основное мероприятие "Обеспечение безопасности эксплуатации самоходных машин для жизни и здоровья людей"</t>
  </si>
  <si>
    <t>4.</t>
  </si>
  <si>
    <t>Развитие газозаправочной инфраструктуры для газомоторной автомобильной техники</t>
  </si>
  <si>
    <t>Основное мероприятие "Перевод транспорта на газомоторное топливо"</t>
  </si>
  <si>
    <t>4.1.</t>
  </si>
  <si>
    <t>Подпрограмма "Общественный транспорт и транспортная инфраструктура"</t>
  </si>
  <si>
    <t xml:space="preserve">  "Развитие автомобильных дорог Ленинградской области"</t>
  </si>
  <si>
    <t xml:space="preserve">Подпрограмма  "Развитие автомобильных дорог Ленинградской области" </t>
  </si>
  <si>
    <t>Подпрограмма  "Поддержание существующей сети автомобильных дорог общего пользования"</t>
  </si>
  <si>
    <t xml:space="preserve">Обеспечение деятельности (услуги, работы) государственных учреждений </t>
  </si>
  <si>
    <t>Развитие информационных систем на общественном транспорте</t>
  </si>
  <si>
    <t>Отдельные мероприятия в области автомобильного транспорта (Мероприятия и проекты)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</si>
  <si>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</si>
  <si>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Основоное мероприятие "Обеспечение устойчивого функционирования и совершенствования системы транспортного обслуживания населения в Ленинградской области"</t>
  </si>
  <si>
    <t>Основное мероприятие "Развитие транспортной инфраструктуры Ленинградской области"</t>
  </si>
  <si>
    <t>1.1.</t>
  </si>
  <si>
    <t>1.2.</t>
  </si>
  <si>
    <t>1.3.</t>
  </si>
  <si>
    <t>2.1.</t>
  </si>
  <si>
    <t>2.2.</t>
  </si>
  <si>
    <t>2.3.</t>
  </si>
  <si>
    <t>ИТОГО по подпрограмме  "Общественный транспорт и транспортная инфраструктура"</t>
  </si>
  <si>
    <t>Управление Ленинградской области по государственному техническому надзору и контролю</t>
  </si>
  <si>
    <t>Управление Ленинградской области по транспорту, ООО "Газпром газомоторное топливо"</t>
  </si>
  <si>
    <t>Ремонт автомобильных дорог общего пользования местного значения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</si>
  <si>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</si>
  <si>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Реконструкция мостового перехода через р. Саба в дер. Малый Сабск</t>
  </si>
  <si>
    <t>Строительство продолжения ул. Слепнева (от ул. Авиатриссы Зверевой до примыкания к ул. Киевской) по адресу: Ленинградска область, г. Гатчина</t>
  </si>
  <si>
    <t>Реконструкция "Подъезд к музею "Дом станционного смотрителя" в д. Выра от а/д "Кемполово - Выра- Тосно-Шапки" по адресу: Ленинградская область, Гатчинский район, МО "Рождественское селькое поселение", дер. Выра</t>
  </si>
  <si>
    <t>Реконструкция автомобильной дороги "Подъезд к многофункциональному музейному центру в с. Рождественно от а/д М-20 Санкт-Петербург -Псков", по адресу: Ленинградская область, Гатчинский район, с.Рождествено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</si>
  <si>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 в гор. Сосновый Бор Ленинградской области по адресу: автомобильная дорога Копорское шоссе с перекрестками улиц Ленинградская - Копорское шоссе и перекрестка улиц Копорское шоссе - проспект Александра Невского в гор. Сосновый Бор Ленинградской области. Этап 1. Участок Копорского шоссе от перекреста с  ул.Ленинградская до проезда на базу ВНИПИЭТ </t>
  </si>
  <si>
    <t>Основоное мероприятие: "Капитальный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населенных пунктов"</t>
  </si>
  <si>
    <t>2.4.</t>
  </si>
  <si>
    <t>2.5.</t>
  </si>
  <si>
    <t>2.6.</t>
  </si>
  <si>
    <t>2.7.</t>
  </si>
  <si>
    <t>Комтет по дорожному хозяйству Ленинградской области (далее - Комитет), ГКУ Ленавтодор</t>
  </si>
  <si>
    <t>Комитет, ГКУ Ленавтодор</t>
  </si>
  <si>
    <t>Комитет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</si>
  <si>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</si>
  <si>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 – Матокса"</t>
  </si>
  <si>
    <t>1.1.11</t>
  </si>
  <si>
    <t xml:space="preserve">Расходы на приведение в нормативное состояние отдельных участков региональных автомобильных дорог </t>
  </si>
  <si>
    <t>Подпрограмма  "Повышение безопасности дорожного движения и снижение негативного влияния транспорта на окружающую среду"</t>
  </si>
  <si>
    <t>ИТОГО по подпрограмме  "Повышение безопасности дорожного движения и снижение негативного влияния транспорта на окружающую среду"</t>
  </si>
  <si>
    <t>ИТОГО по подпрограмме  "Поддержание существующей сети автомобильных дорог общего пользования"</t>
  </si>
  <si>
    <t>Реконструкция ул. Дорожная (в границах от Дороги Жизни до дома №7), Садового переулка и улицы Майской в г. Всеволожске по адресу: Ленинградская область, г. Всеволожск, ул. Дорожная (в границах от Дороги Жизни до дома №7); Ленинградская область, г. Всеволожск, Садовый переулок; Ленинградская область, г. Всеволожск, ул. Майская</t>
  </si>
  <si>
    <t>Строительство автодорожного путепровода на перегоне Выборг-Таммисуо участка  Выборг-Каменногорск взамен  закрываемых переездов на ПК 26+30.92, ПК 1276+10.80 и ПК 15+89.60*</t>
  </si>
  <si>
    <t>Строительство автодорожного путепровода на перегоне Таммисуо-Гвардейское участка Выборг-Каменногорск взамен закрываемых переездов на ПК 105+00.00, ПК 106+38.30*</t>
  </si>
  <si>
    <t>федеральный бюджет</t>
  </si>
  <si>
    <t>Остаток субсидии на 01.01.2018г.</t>
  </si>
  <si>
    <t>Всего субсидти АНО</t>
  </si>
  <si>
    <t>остаток субсидии на 01.07.2018г.</t>
  </si>
  <si>
    <t>* с учетом отработки дебиторской задолженности на 01.01.2018г.</t>
  </si>
  <si>
    <t xml:space="preserve">Строительство автодорожного путепровода на  станции Возрождение участка Выборг-Каменногорск взамен закрываемого переезда на ПК 229+44.20 </t>
  </si>
  <si>
    <t xml:space="preserve">Реконструкция  автомобильной дороги  "Красное Село-Гатчина-Павловск", на участке км 14+600- км 18+000 </t>
  </si>
  <si>
    <t>Строительство участка улично-дорожной сети для обеспечения подъезда к наноцентру в г. Гатчина по адресу: Ленинградская область, г. Гатчина, дорога между Пушкинским и Ленинградским шоссе</t>
  </si>
  <si>
    <t>Разработка проектно-сметной документации на строительство пешеходного мостового перехода через р. Оредеж в дер. Даймище</t>
  </si>
  <si>
    <t>Реконструкция моста через Визятский ручей , ул.Карла Маркса в г. Тихвин Тихвинского городского посления Тихвинского муниципального района по адресу: 187555, Ленинградская область, Тихвинский район, г. Тихвин, ул. Карла Маркса</t>
  </si>
  <si>
    <t>2.8.</t>
  </si>
  <si>
    <t>2.9.</t>
  </si>
  <si>
    <t>Строительство путепровода в месте пересечения железнодорожных путей и автомобильной дороги общего пользования "Подъезд к г.Гатчина-2" (2 этап)*</t>
  </si>
  <si>
    <t>Исп. Муратикова А. В. тел. 611-45-31 (3827)</t>
  </si>
  <si>
    <r>
      <t xml:space="preserve">Отчетный период:  </t>
    </r>
    <r>
      <rPr>
        <b/>
        <u val="single"/>
        <sz val="18"/>
        <rFont val="Times New Roman"/>
        <family val="1"/>
      </rPr>
      <t xml:space="preserve">январь - декабрь 2018 года  </t>
    </r>
  </si>
  <si>
    <t>План расходов на реализацию государственной программы за январь-декабрь 2018 года, тыс.руб.</t>
  </si>
  <si>
    <t>Фактическое финансирование программы за январь-декабрь2018 года, тыс.руб.</t>
  </si>
  <si>
    <t>Выполнено за январь-декабрь 2018 года,  тыс.руб.</t>
  </si>
  <si>
    <t>4 мероприятия выполнены из 5</t>
  </si>
  <si>
    <t>Капитальный ремонт автомобильных дорог общего пользования регионального и межмуниципального значения*</t>
  </si>
  <si>
    <t>4 мероприятия выполнены из 9</t>
  </si>
  <si>
    <t>мероприятие выполнено, 26319,1 тыс. рублей - экономия по результатам конкурсных процедур и отпавшие работы</t>
  </si>
  <si>
    <t>мероприятие выполнено,3 402,8 тыс. рублей - экономия по результатам конкурсных процедур</t>
  </si>
  <si>
    <t>мероприятие выполнено, 8924,6 тыс. рублей - экономия по результатам конкурсных процедур</t>
  </si>
  <si>
    <t>Сведения о достигнутых результатах</t>
  </si>
  <si>
    <t>1,129 км / 104,5 п.м.</t>
  </si>
  <si>
    <t>1 проект</t>
  </si>
  <si>
    <t>37,04 п.м.</t>
  </si>
  <si>
    <t>проведено 50 занятий по ПДД с учащимися младших классов</t>
  </si>
  <si>
    <t>Поставлено 12 ед. техники</t>
  </si>
  <si>
    <t>Обеспечена деятельность ГКУ "Ленавтодор"</t>
  </si>
  <si>
    <t>Введено в эксплуатацию 5,97 км</t>
  </si>
  <si>
    <t xml:space="preserve">Содержание 9555,125 км автомобильных дорог общего пользования регионального и межмуниципального значения </t>
  </si>
  <si>
    <t xml:space="preserve">материально-техническое обеспечение деятельности инженеров-инспекторов органа Гостехнадзора - 4730,5 тыс.руб. Размещение информации в СМИ -51 информацияю. Информация размещена бесплатно. </t>
  </si>
  <si>
    <t>проведение плановых профилактических операций "Снегоход" - 1 операция, "Трактор" - 2 операции.  Проведение государственного технического осмотра -11 181 осмотр. Совершение регистрационных действий с поднадзорной техникой - 3 266 действий. Прием экзаменов на право к управлению самоходными машинами - 1 932 человек. Обмен и выдача удостоверения тракториста-машиниста - 4 269 удостоверений. Выдача и переоформление разрешения на осуществление деятельности по перевозке пассажиров и багажа легковым такси - 2 006 разрешений. Контроль и надзор в сфере перевозок пассажиров и багажа легковым такси - 54 рейдовых мероприятий. Контроль и надзор в сфере технического состояния самоходных машин - 189 рейдовых мероприятий.</t>
  </si>
  <si>
    <t>обследованы трассы регулярных маршрутов 2 раза</t>
  </si>
  <si>
    <t>организован и проведен 1 конкурс</t>
  </si>
  <si>
    <t>Развитие инфраструктуры водного транспорта**</t>
  </si>
  <si>
    <t>** Оперативные данные. Уточнение после завершения подготовки годового отчета осисполнителем мероприятия (ООО "Конт")</t>
  </si>
  <si>
    <t>Объем сокращения выбросов загрязняющих веществ автомобильным транспортом 2024,9 тонн</t>
  </si>
  <si>
    <t>внедрение модернизированной ГИС "Автоматизированная система оплаты проезда в Ленинградской области"</t>
  </si>
  <si>
    <t>выдача свидетельств и карт маршрутов регулярных перевозок Ленинградской области. Заключение государственных контрактов на осуществление регулярных перевозок по регулируемым тарифам</t>
  </si>
  <si>
    <t>Выполнение критериев и показателей эффективности и результативности деятельности ГКУ ЛО «Леноблтранс», утвержденных управлением Ленинградской области по транспорту составило 120 баллов</t>
  </si>
  <si>
    <t xml:space="preserve">Введено в эксплуатацию 14,213 км </t>
  </si>
  <si>
    <t>Введено в эксплуатацию 148,847 км/148,34 п.м.</t>
  </si>
  <si>
    <t>Доля протяженности автомобильных дорог, поставленных на учет в государственном кадастре недвижимости составит 66,9%</t>
  </si>
  <si>
    <t>4 мероприятия выполнены из 4</t>
  </si>
  <si>
    <t>5 мероприятий выполнено из 11</t>
  </si>
  <si>
    <t>1 мероприятие выполнено из 2</t>
  </si>
  <si>
    <t>6 мероприятий выполнено из 13</t>
  </si>
  <si>
    <t>3 мероприятия выполнены из 3</t>
  </si>
  <si>
    <t>9 мероприятий выполнены из 9</t>
  </si>
  <si>
    <t>1 мероприятия выполнено из 1</t>
  </si>
  <si>
    <t>6 мероприятий выполнено из 7</t>
  </si>
  <si>
    <t>0 мероприятий выполнено из 1</t>
  </si>
  <si>
    <t xml:space="preserve">Введено в эксплуатацию 101,0 км </t>
  </si>
  <si>
    <t xml:space="preserve">Введено в эксплуатацию  39,9 км </t>
  </si>
  <si>
    <t>установлено недостающих дорожных знаков - 2211 шт;   устроено светофорных объектов - 9 шт;  освещено пешеходных переходов - 25 шт; обустроено автобусных остановок - 36 шт;  нанесено дорожной разметки 1 430 000 кв.м, обустройстроено 22 места концентации дорожно-транспортных происшествий</t>
  </si>
  <si>
    <t>10 мероприятий выполнено из 22</t>
  </si>
  <si>
    <t>29 мероприятий выполнено из 43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</si>
</sst>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#,##0.00000"/>
  </numFmts>
  <fonts count="6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20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3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textRotation="90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164" fontId="14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164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5" fillId="34" borderId="0" xfId="0" applyNumberFormat="1" applyFont="1" applyFill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left" vertical="center" wrapText="1"/>
    </xf>
    <xf numFmtId="164" fontId="0" fillId="0" borderId="0" xfId="0" applyNumberFormat="1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64" fontId="15" fillId="34" borderId="0" xfId="0" applyNumberFormat="1" applyFont="1" applyFill="1" applyAlignment="1">
      <alignment horizontal="left" vertical="center" wrapText="1"/>
    </xf>
    <xf numFmtId="164" fontId="6" fillId="35" borderId="10" xfId="0" applyNumberFormat="1" applyFont="1" applyFill="1" applyBorder="1" applyAlignment="1">
      <alignment horizontal="center" vertical="center" wrapText="1"/>
    </xf>
    <xf numFmtId="164" fontId="13" fillId="35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34" borderId="0" xfId="0" applyFont="1" applyFill="1" applyBorder="1" applyAlignment="1">
      <alignment horizontal="left" vertical="center" wrapText="1"/>
    </xf>
    <xf numFmtId="164" fontId="61" fillId="34" borderId="10" xfId="0" applyNumberFormat="1" applyFont="1" applyFill="1" applyBorder="1" applyAlignment="1">
      <alignment horizontal="center" vertical="center" wrapText="1"/>
    </xf>
    <xf numFmtId="172" fontId="14" fillId="34" borderId="10" xfId="53" applyNumberFormat="1" applyFont="1" applyFill="1" applyBorder="1" applyAlignment="1">
      <alignment vertical="center" wrapText="1"/>
      <protection/>
    </xf>
    <xf numFmtId="2" fontId="0" fillId="34" borderId="10" xfId="0" applyNumberForma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Alignment="1">
      <alignment vertical="center" wrapText="1"/>
    </xf>
    <xf numFmtId="172" fontId="19" fillId="33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6" fillId="33" borderId="11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7" fillId="34" borderId="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 textRotation="90" wrapText="1"/>
    </xf>
    <xf numFmtId="49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textRotation="90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15" fillId="34" borderId="0" xfId="0" applyNumberFormat="1" applyFont="1" applyFill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tabSelected="1" view="pageBreakPreview" zoomScale="82" zoomScaleNormal="91" zoomScaleSheetLayoutView="82" zoomScalePageLayoutView="0" workbookViewId="0" topLeftCell="A1">
      <pane xSplit="2" ySplit="12" topLeftCell="C4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83" sqref="N83:S83"/>
    </sheetView>
  </sheetViews>
  <sheetFormatPr defaultColWidth="9.00390625" defaultRowHeight="12.75"/>
  <cols>
    <col min="1" max="1" width="7.75390625" style="6" customWidth="1"/>
    <col min="2" max="2" width="28.375" style="3" customWidth="1"/>
    <col min="3" max="3" width="15.125" style="16" customWidth="1"/>
    <col min="4" max="4" width="9.875" style="7" hidden="1" customWidth="1"/>
    <col min="5" max="5" width="2.125" style="6" hidden="1" customWidth="1"/>
    <col min="6" max="6" width="2.75390625" style="12" hidden="1" customWidth="1"/>
    <col min="7" max="7" width="9.875" style="14" customWidth="1"/>
    <col min="8" max="8" width="11.75390625" style="14" customWidth="1"/>
    <col min="9" max="10" width="10.00390625" style="14" customWidth="1"/>
    <col min="11" max="11" width="10.625" style="14" hidden="1" customWidth="1"/>
    <col min="12" max="12" width="10.125" style="14" customWidth="1"/>
    <col min="13" max="13" width="11.375" style="14" customWidth="1"/>
    <col min="14" max="15" width="10.00390625" style="14" customWidth="1"/>
    <col min="16" max="16" width="10.00390625" style="14" hidden="1" customWidth="1"/>
    <col min="17" max="17" width="12.00390625" style="14" customWidth="1"/>
    <col min="18" max="18" width="11.625" style="14" customWidth="1"/>
    <col min="19" max="19" width="10.875" style="14" customWidth="1"/>
    <col min="20" max="20" width="10.75390625" style="14" customWidth="1"/>
    <col min="21" max="21" width="0.12890625" style="3" hidden="1" customWidth="1"/>
    <col min="22" max="22" width="30.25390625" style="3" customWidth="1"/>
    <col min="23" max="23" width="17.375" style="3" customWidth="1"/>
    <col min="24" max="25" width="9.125" style="3" customWidth="1"/>
    <col min="26" max="26" width="22.75390625" style="3" customWidth="1"/>
    <col min="27" max="27" width="19.375" style="3" customWidth="1"/>
    <col min="28" max="16384" width="9.125" style="3" customWidth="1"/>
  </cols>
  <sheetData>
    <row r="1" spans="1:20" ht="27.75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27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2" s="2" customFormat="1" ht="33.75" customHeight="1">
      <c r="A3" s="111" t="s">
        <v>14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/>
      <c r="V3" s="77"/>
    </row>
    <row r="4" spans="1:20" s="2" customFormat="1" ht="33" customHeight="1">
      <c r="A4" s="23"/>
      <c r="B4" s="24" t="s">
        <v>15</v>
      </c>
      <c r="C4" s="26" t="s">
        <v>95</v>
      </c>
      <c r="D4" s="25"/>
      <c r="E4" s="2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s="2" customFormat="1" ht="21.75" customHeight="1">
      <c r="A5" s="23"/>
      <c r="B5" s="24" t="s">
        <v>152</v>
      </c>
      <c r="C5" s="23"/>
      <c r="D5" s="28"/>
      <c r="E5" s="28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s="2" customFormat="1" ht="30" customHeight="1">
      <c r="A6" s="23"/>
      <c r="B6" s="24" t="s">
        <v>62</v>
      </c>
      <c r="C6" s="23"/>
      <c r="D6" s="28"/>
      <c r="E6" s="2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2" customFormat="1" ht="14.25" customHeight="1">
      <c r="A7" s="23"/>
      <c r="B7" s="24"/>
      <c r="C7" s="23"/>
      <c r="D7" s="28"/>
      <c r="E7" s="28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2" customFormat="1" ht="13.5" customHeight="1">
      <c r="A8" s="23"/>
      <c r="B8" s="24"/>
      <c r="C8" s="23"/>
      <c r="D8" s="28"/>
      <c r="E8" s="28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3" ht="51" customHeight="1">
      <c r="A9" s="109" t="s">
        <v>61</v>
      </c>
      <c r="B9" s="114" t="s">
        <v>20</v>
      </c>
      <c r="C9" s="76" t="s">
        <v>7</v>
      </c>
      <c r="D9" s="95" t="s">
        <v>8</v>
      </c>
      <c r="E9" s="95" t="s">
        <v>9</v>
      </c>
      <c r="F9" s="122" t="s">
        <v>153</v>
      </c>
      <c r="G9" s="122"/>
      <c r="H9" s="122"/>
      <c r="I9" s="122"/>
      <c r="J9" s="122"/>
      <c r="K9" s="113" t="s">
        <v>154</v>
      </c>
      <c r="L9" s="113"/>
      <c r="M9" s="113"/>
      <c r="N9" s="113"/>
      <c r="O9" s="113"/>
      <c r="P9" s="113" t="s">
        <v>155</v>
      </c>
      <c r="Q9" s="113"/>
      <c r="R9" s="113"/>
      <c r="S9" s="113"/>
      <c r="T9" s="113"/>
      <c r="U9" s="94" t="s">
        <v>69</v>
      </c>
      <c r="V9" s="90" t="s">
        <v>162</v>
      </c>
      <c r="W9" s="98" t="s">
        <v>69</v>
      </c>
    </row>
    <row r="10" spans="1:23" ht="99.75" customHeight="1">
      <c r="A10" s="110"/>
      <c r="B10" s="114"/>
      <c r="C10" s="76"/>
      <c r="D10" s="95"/>
      <c r="E10" s="95"/>
      <c r="F10" s="29" t="s">
        <v>18</v>
      </c>
      <c r="G10" s="30" t="s">
        <v>10</v>
      </c>
      <c r="H10" s="30" t="s">
        <v>29</v>
      </c>
      <c r="I10" s="30" t="s">
        <v>12</v>
      </c>
      <c r="J10" s="30" t="s">
        <v>30</v>
      </c>
      <c r="K10" s="31" t="s">
        <v>6</v>
      </c>
      <c r="L10" s="30" t="s">
        <v>10</v>
      </c>
      <c r="M10" s="30" t="s">
        <v>11</v>
      </c>
      <c r="N10" s="30" t="s">
        <v>12</v>
      </c>
      <c r="O10" s="30" t="s">
        <v>13</v>
      </c>
      <c r="P10" s="31" t="s">
        <v>6</v>
      </c>
      <c r="Q10" s="30" t="s">
        <v>138</v>
      </c>
      <c r="R10" s="30" t="s">
        <v>11</v>
      </c>
      <c r="S10" s="30" t="s">
        <v>12</v>
      </c>
      <c r="T10" s="30" t="s">
        <v>13</v>
      </c>
      <c r="U10" s="94"/>
      <c r="V10" s="91"/>
      <c r="W10" s="98"/>
    </row>
    <row r="11" spans="1:23" s="4" customFormat="1" ht="26.25" customHeight="1">
      <c r="A11" s="32">
        <v>1</v>
      </c>
      <c r="B11" s="32">
        <v>2</v>
      </c>
      <c r="C11" s="32">
        <v>3</v>
      </c>
      <c r="D11" s="32"/>
      <c r="E11" s="32"/>
      <c r="F11" s="75"/>
      <c r="G11" s="33">
        <v>4</v>
      </c>
      <c r="H11" s="33">
        <v>5</v>
      </c>
      <c r="I11" s="33">
        <v>6</v>
      </c>
      <c r="J11" s="33">
        <v>7</v>
      </c>
      <c r="K11" s="33"/>
      <c r="L11" s="33">
        <v>8</v>
      </c>
      <c r="M11" s="33">
        <v>9</v>
      </c>
      <c r="N11" s="33">
        <v>10</v>
      </c>
      <c r="O11" s="33">
        <v>11</v>
      </c>
      <c r="P11" s="33"/>
      <c r="Q11" s="33">
        <v>12</v>
      </c>
      <c r="R11" s="33">
        <v>13</v>
      </c>
      <c r="S11" s="33">
        <v>14</v>
      </c>
      <c r="T11" s="33">
        <v>15</v>
      </c>
      <c r="U11" s="51">
        <v>16</v>
      </c>
      <c r="V11" s="51">
        <v>16</v>
      </c>
      <c r="W11" s="51">
        <v>17</v>
      </c>
    </row>
    <row r="12" spans="1:23" s="4" customFormat="1" ht="22.5" customHeight="1">
      <c r="A12" s="99" t="s">
        <v>96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  <c r="V12" s="100"/>
      <c r="W12" s="101"/>
    </row>
    <row r="13" spans="1:23" s="4" customFormat="1" ht="127.5" customHeight="1">
      <c r="A13" s="63" t="s">
        <v>0</v>
      </c>
      <c r="B13" s="64" t="s">
        <v>31</v>
      </c>
      <c r="C13" s="61" t="s">
        <v>125</v>
      </c>
      <c r="D13" s="63" t="s">
        <v>19</v>
      </c>
      <c r="E13" s="63" t="s">
        <v>25</v>
      </c>
      <c r="F13" s="42">
        <f>H13</f>
        <v>1012503.0336600001</v>
      </c>
      <c r="G13" s="42">
        <f>G14+G26</f>
        <v>0</v>
      </c>
      <c r="H13" s="42">
        <f>H14+H26</f>
        <v>1012503.0336600001</v>
      </c>
      <c r="I13" s="42">
        <f>I14+I26</f>
        <v>0</v>
      </c>
      <c r="J13" s="42">
        <f>J14+J26</f>
        <v>0</v>
      </c>
      <c r="K13" s="42">
        <f>M13</f>
        <v>910060.5863999999</v>
      </c>
      <c r="L13" s="42">
        <f aca="true" t="shared" si="0" ref="L13:T13">L14+L26</f>
        <v>0</v>
      </c>
      <c r="M13" s="42">
        <f t="shared" si="0"/>
        <v>910060.5863999999</v>
      </c>
      <c r="N13" s="42">
        <f t="shared" si="0"/>
        <v>0</v>
      </c>
      <c r="O13" s="42">
        <f t="shared" si="0"/>
        <v>0</v>
      </c>
      <c r="P13" s="42" t="e">
        <f t="shared" si="0"/>
        <v>#REF!</v>
      </c>
      <c r="Q13" s="42">
        <f t="shared" si="0"/>
        <v>69256.56352</v>
      </c>
      <c r="R13" s="42">
        <f t="shared" si="0"/>
        <v>862418.6688399999</v>
      </c>
      <c r="S13" s="42">
        <f t="shared" si="0"/>
        <v>0</v>
      </c>
      <c r="T13" s="42">
        <f t="shared" si="0"/>
        <v>0</v>
      </c>
      <c r="U13" s="35" t="s">
        <v>77</v>
      </c>
      <c r="V13" s="85"/>
      <c r="W13" s="85" t="s">
        <v>187</v>
      </c>
    </row>
    <row r="14" spans="1:23" s="4" customFormat="1" ht="66" customHeight="1">
      <c r="A14" s="36" t="s">
        <v>1</v>
      </c>
      <c r="B14" s="53" t="s">
        <v>32</v>
      </c>
      <c r="C14" s="75" t="s">
        <v>126</v>
      </c>
      <c r="D14" s="75" t="s">
        <v>19</v>
      </c>
      <c r="E14" s="75" t="s">
        <v>21</v>
      </c>
      <c r="F14" s="37">
        <f>G14+H14</f>
        <v>930231.17367</v>
      </c>
      <c r="G14" s="29">
        <f>G15+G16+G17+G18+G19+G20+G21+G22+G23+G25+G24</f>
        <v>0</v>
      </c>
      <c r="H14" s="29">
        <f>H15+H16+H17+H18+H19+H20+H21+H22+H23+H25+H24</f>
        <v>930231.17367</v>
      </c>
      <c r="I14" s="29">
        <f>I15+I16+I17+I18+I19+I20+I21+I22+I23+I25+I24</f>
        <v>0</v>
      </c>
      <c r="J14" s="29">
        <f>J15+J16+J17+J18+J19+J20+J21+J22+J23+J25+J24</f>
        <v>0</v>
      </c>
      <c r="K14" s="29" t="e">
        <f>K15+K16+#REF!+K17+K18+K19+K20+#REF!+K21+K22+K23+K25+K24</f>
        <v>#REF!</v>
      </c>
      <c r="L14" s="29">
        <f>L15+L16+L17+L18+L19+L20+L21+L22+L23+L25+L24</f>
        <v>0</v>
      </c>
      <c r="M14" s="29">
        <f>M15+M16+M17+M18+M19+M20+M21+M22+M23+M25+M24</f>
        <v>850124.0989399999</v>
      </c>
      <c r="N14" s="29">
        <f>N15+N16+N17+N18+N19+N20+N21+N22+N23+N25+N24</f>
        <v>0</v>
      </c>
      <c r="O14" s="29">
        <f>O15+O16+O17+O18+O19+O20+O21+O22+O23+O25+O24</f>
        <v>0</v>
      </c>
      <c r="P14" s="35" t="e">
        <f>P15+P16+#REF!+P17+P18+P19+P20+#REF!+P21+P22+P23+P25+P24</f>
        <v>#REF!</v>
      </c>
      <c r="Q14" s="29">
        <f>Q15+Q16+Q17+Q18+Q19+Q20+Q21+Q22+Q23+Q25+Q24</f>
        <v>69256.56352</v>
      </c>
      <c r="R14" s="29">
        <f>R15+R16+R17+R18+R19+R20+R21+R22+R23+R25+R24-0.1</f>
        <v>800562.36119</v>
      </c>
      <c r="S14" s="29">
        <f>S15+S16+S17+S18+S19+S20+S21+S22+S23+S25+S24</f>
        <v>0</v>
      </c>
      <c r="T14" s="29">
        <f>T15+T16+T17+T18+T19+T20+T21+T22+T23+T25+T24</f>
        <v>0</v>
      </c>
      <c r="U14" s="52"/>
      <c r="V14" s="85"/>
      <c r="W14" s="85" t="s">
        <v>185</v>
      </c>
    </row>
    <row r="15" spans="1:23" s="4" customFormat="1" ht="43.5" customHeight="1">
      <c r="A15" s="36" t="s">
        <v>33</v>
      </c>
      <c r="B15" s="49" t="s">
        <v>34</v>
      </c>
      <c r="C15" s="75" t="s">
        <v>126</v>
      </c>
      <c r="D15" s="75" t="s">
        <v>19</v>
      </c>
      <c r="E15" s="75" t="s">
        <v>22</v>
      </c>
      <c r="F15" s="37" t="e">
        <f>#REF!+#REF!</f>
        <v>#REF!</v>
      </c>
      <c r="G15" s="37"/>
      <c r="H15" s="38">
        <v>3637.4516</v>
      </c>
      <c r="I15" s="55"/>
      <c r="J15" s="55"/>
      <c r="K15" s="37" t="e">
        <f>#REF!+#REF!</f>
        <v>#REF!</v>
      </c>
      <c r="L15" s="38"/>
      <c r="M15" s="38">
        <v>3637.4516</v>
      </c>
      <c r="N15" s="56"/>
      <c r="O15" s="56"/>
      <c r="P15" s="38"/>
      <c r="Q15" s="38"/>
      <c r="R15" s="38">
        <v>3637.4516</v>
      </c>
      <c r="S15" s="54"/>
      <c r="T15" s="54"/>
      <c r="U15" s="29" t="s">
        <v>70</v>
      </c>
      <c r="V15" s="29"/>
      <c r="W15" s="34" t="s">
        <v>71</v>
      </c>
    </row>
    <row r="16" spans="1:23" s="4" customFormat="1" ht="88.5" customHeight="1">
      <c r="A16" s="36" t="s">
        <v>35</v>
      </c>
      <c r="B16" s="39" t="s">
        <v>67</v>
      </c>
      <c r="C16" s="75" t="s">
        <v>126</v>
      </c>
      <c r="D16" s="75"/>
      <c r="E16" s="75"/>
      <c r="F16" s="37"/>
      <c r="G16" s="37"/>
      <c r="H16" s="38">
        <v>1561.15605</v>
      </c>
      <c r="I16" s="55"/>
      <c r="J16" s="55"/>
      <c r="K16" s="37"/>
      <c r="L16" s="38"/>
      <c r="M16" s="38">
        <v>85.79403</v>
      </c>
      <c r="N16" s="56"/>
      <c r="O16" s="56"/>
      <c r="P16" s="38"/>
      <c r="Q16" s="38"/>
      <c r="R16" s="38">
        <v>85.79403</v>
      </c>
      <c r="S16" s="54"/>
      <c r="T16" s="54"/>
      <c r="U16" s="29" t="s">
        <v>70</v>
      </c>
      <c r="V16" s="29"/>
      <c r="W16" s="50" t="s">
        <v>70</v>
      </c>
    </row>
    <row r="17" spans="1:28" s="4" customFormat="1" ht="117.75" customHeight="1">
      <c r="A17" s="36" t="s">
        <v>36</v>
      </c>
      <c r="B17" s="39" t="s">
        <v>137</v>
      </c>
      <c r="C17" s="75" t="s">
        <v>126</v>
      </c>
      <c r="D17" s="75" t="s">
        <v>19</v>
      </c>
      <c r="E17" s="75" t="s">
        <v>22</v>
      </c>
      <c r="F17" s="37">
        <f aca="true" t="shared" si="1" ref="F17:F28">G17+H17</f>
        <v>448143.71855</v>
      </c>
      <c r="G17" s="37"/>
      <c r="H17" s="38">
        <v>448143.71855</v>
      </c>
      <c r="I17" s="54"/>
      <c r="J17" s="54"/>
      <c r="K17" s="37">
        <f aca="true" t="shared" si="2" ref="K17:K28">L17+M17</f>
        <v>431100.11152</v>
      </c>
      <c r="L17" s="38"/>
      <c r="M17" s="38">
        <v>431100.11152</v>
      </c>
      <c r="N17" s="54"/>
      <c r="O17" s="54"/>
      <c r="P17" s="38"/>
      <c r="Q17" s="38">
        <v>22274.77001</v>
      </c>
      <c r="R17" s="38">
        <v>431100.11152</v>
      </c>
      <c r="S17" s="54"/>
      <c r="T17" s="54"/>
      <c r="U17" s="29" t="s">
        <v>70</v>
      </c>
      <c r="V17" s="29"/>
      <c r="W17" s="34" t="s">
        <v>71</v>
      </c>
      <c r="X17" s="74"/>
      <c r="Z17" s="74"/>
      <c r="AA17" s="74"/>
      <c r="AB17" s="74"/>
    </row>
    <row r="18" spans="1:24" s="4" customFormat="1" ht="114" customHeight="1">
      <c r="A18" s="36" t="s">
        <v>37</v>
      </c>
      <c r="B18" s="39" t="s">
        <v>136</v>
      </c>
      <c r="C18" s="75" t="s">
        <v>126</v>
      </c>
      <c r="D18" s="75" t="s">
        <v>19</v>
      </c>
      <c r="E18" s="75" t="s">
        <v>22</v>
      </c>
      <c r="F18" s="37">
        <f t="shared" si="1"/>
        <v>120301.32247</v>
      </c>
      <c r="G18" s="37"/>
      <c r="H18" s="38">
        <v>120301.32247</v>
      </c>
      <c r="I18" s="54"/>
      <c r="J18" s="54"/>
      <c r="K18" s="37">
        <f t="shared" si="2"/>
        <v>94995.61721</v>
      </c>
      <c r="L18" s="38"/>
      <c r="M18" s="38">
        <v>94995.61721</v>
      </c>
      <c r="N18" s="54"/>
      <c r="O18" s="54"/>
      <c r="P18" s="38"/>
      <c r="Q18" s="38">
        <v>42825.8307</v>
      </c>
      <c r="R18" s="38">
        <v>94995.61721</v>
      </c>
      <c r="S18" s="54"/>
      <c r="T18" s="54"/>
      <c r="U18" s="35" t="s">
        <v>80</v>
      </c>
      <c r="V18" s="35"/>
      <c r="W18" s="50" t="s">
        <v>70</v>
      </c>
      <c r="X18" s="74"/>
    </row>
    <row r="19" spans="1:24" s="4" customFormat="1" ht="125.25" customHeight="1">
      <c r="A19" s="36" t="s">
        <v>38</v>
      </c>
      <c r="B19" s="39" t="s">
        <v>24</v>
      </c>
      <c r="C19" s="75" t="s">
        <v>126</v>
      </c>
      <c r="D19" s="75" t="s">
        <v>21</v>
      </c>
      <c r="E19" s="75" t="s">
        <v>22</v>
      </c>
      <c r="F19" s="37">
        <f t="shared" si="1"/>
        <v>13016.104</v>
      </c>
      <c r="G19" s="37"/>
      <c r="H19" s="38">
        <v>13016.104</v>
      </c>
      <c r="I19" s="54"/>
      <c r="J19" s="54"/>
      <c r="K19" s="37">
        <f t="shared" si="2"/>
        <v>9333.459</v>
      </c>
      <c r="L19" s="38"/>
      <c r="M19" s="38">
        <v>9333.459</v>
      </c>
      <c r="N19" s="54"/>
      <c r="O19" s="54"/>
      <c r="P19" s="38"/>
      <c r="Q19" s="38"/>
      <c r="R19" s="38">
        <v>1010.352</v>
      </c>
      <c r="S19" s="54"/>
      <c r="T19" s="54"/>
      <c r="U19" s="29" t="s">
        <v>71</v>
      </c>
      <c r="V19" s="29"/>
      <c r="W19" s="50" t="s">
        <v>70</v>
      </c>
      <c r="X19" s="74"/>
    </row>
    <row r="20" spans="1:23" s="4" customFormat="1" ht="125.25" customHeight="1">
      <c r="A20" s="36" t="s">
        <v>39</v>
      </c>
      <c r="B20" s="39" t="s">
        <v>129</v>
      </c>
      <c r="C20" s="75" t="s">
        <v>126</v>
      </c>
      <c r="D20" s="75"/>
      <c r="E20" s="75"/>
      <c r="F20" s="37">
        <f t="shared" si="1"/>
        <v>1000</v>
      </c>
      <c r="G20" s="37"/>
      <c r="H20" s="38">
        <v>1000</v>
      </c>
      <c r="I20" s="54"/>
      <c r="J20" s="54"/>
      <c r="K20" s="37">
        <f t="shared" si="2"/>
        <v>985.62628</v>
      </c>
      <c r="L20" s="38"/>
      <c r="M20" s="38">
        <v>985.62628</v>
      </c>
      <c r="N20" s="54"/>
      <c r="O20" s="54"/>
      <c r="P20" s="38"/>
      <c r="Q20" s="38"/>
      <c r="R20" s="38">
        <v>985.62628</v>
      </c>
      <c r="S20" s="54"/>
      <c r="T20" s="54"/>
      <c r="U20" s="29"/>
      <c r="V20" s="29"/>
      <c r="W20" s="34" t="s">
        <v>71</v>
      </c>
    </row>
    <row r="21" spans="1:23" s="4" customFormat="1" ht="91.5" customHeight="1">
      <c r="A21" s="36" t="s">
        <v>40</v>
      </c>
      <c r="B21" s="62" t="s">
        <v>65</v>
      </c>
      <c r="C21" s="75" t="s">
        <v>126</v>
      </c>
      <c r="D21" s="75"/>
      <c r="E21" s="75"/>
      <c r="F21" s="37">
        <f t="shared" si="1"/>
        <v>1590.55975</v>
      </c>
      <c r="G21" s="37"/>
      <c r="H21" s="38">
        <v>1590.55975</v>
      </c>
      <c r="I21" s="54"/>
      <c r="J21" s="54"/>
      <c r="K21" s="37">
        <f t="shared" si="2"/>
        <v>0</v>
      </c>
      <c r="L21" s="38"/>
      <c r="M21" s="38">
        <v>0</v>
      </c>
      <c r="N21" s="54"/>
      <c r="O21" s="54"/>
      <c r="P21" s="38"/>
      <c r="Q21" s="38"/>
      <c r="R21" s="38">
        <v>0</v>
      </c>
      <c r="S21" s="54"/>
      <c r="T21" s="54"/>
      <c r="U21" s="29" t="s">
        <v>70</v>
      </c>
      <c r="V21" s="29"/>
      <c r="W21" s="50" t="s">
        <v>70</v>
      </c>
    </row>
    <row r="22" spans="1:23" s="4" customFormat="1" ht="91.5" customHeight="1">
      <c r="A22" s="36" t="s">
        <v>41</v>
      </c>
      <c r="B22" s="62" t="s">
        <v>128</v>
      </c>
      <c r="C22" s="75" t="s">
        <v>126</v>
      </c>
      <c r="D22" s="75"/>
      <c r="E22" s="75"/>
      <c r="F22" s="37">
        <f t="shared" si="1"/>
        <v>269604.57213</v>
      </c>
      <c r="G22" s="37"/>
      <c r="H22" s="38">
        <v>269604.57213</v>
      </c>
      <c r="I22" s="54"/>
      <c r="J22" s="38"/>
      <c r="K22" s="37"/>
      <c r="L22" s="38"/>
      <c r="M22" s="38">
        <v>247905.06791</v>
      </c>
      <c r="N22" s="54"/>
      <c r="O22" s="38"/>
      <c r="P22" s="38"/>
      <c r="Q22" s="38"/>
      <c r="R22" s="38">
        <v>188192.99056</v>
      </c>
      <c r="S22" s="54"/>
      <c r="T22" s="38"/>
      <c r="U22" s="52"/>
      <c r="V22" s="52"/>
      <c r="W22" s="50" t="s">
        <v>70</v>
      </c>
    </row>
    <row r="23" spans="1:23" s="4" customFormat="1" ht="96" customHeight="1">
      <c r="A23" s="36" t="s">
        <v>63</v>
      </c>
      <c r="B23" s="62" t="s">
        <v>143</v>
      </c>
      <c r="C23" s="75" t="s">
        <v>126</v>
      </c>
      <c r="D23" s="75"/>
      <c r="E23" s="75"/>
      <c r="F23" s="37">
        <f t="shared" si="1"/>
        <v>20.29652</v>
      </c>
      <c r="G23" s="37"/>
      <c r="H23" s="38">
        <v>20.29652</v>
      </c>
      <c r="I23" s="54"/>
      <c r="J23" s="38"/>
      <c r="K23" s="37"/>
      <c r="L23" s="38"/>
      <c r="M23" s="38">
        <v>20.29652</v>
      </c>
      <c r="N23" s="54"/>
      <c r="O23" s="38"/>
      <c r="P23" s="38"/>
      <c r="Q23" s="38"/>
      <c r="R23" s="38">
        <v>35.44908</v>
      </c>
      <c r="S23" s="54"/>
      <c r="T23" s="38"/>
      <c r="U23" s="52"/>
      <c r="V23" s="52"/>
      <c r="W23" s="34" t="s">
        <v>71</v>
      </c>
    </row>
    <row r="24" spans="1:23" s="4" customFormat="1" ht="93.75" customHeight="1">
      <c r="A24" s="36" t="s">
        <v>64</v>
      </c>
      <c r="B24" s="62" t="s">
        <v>150</v>
      </c>
      <c r="C24" s="75" t="s">
        <v>126</v>
      </c>
      <c r="D24" s="75"/>
      <c r="E24" s="75"/>
      <c r="F24" s="37">
        <f t="shared" si="1"/>
        <v>33284.87443</v>
      </c>
      <c r="G24" s="37"/>
      <c r="H24" s="38">
        <v>33284.87443</v>
      </c>
      <c r="I24" s="54"/>
      <c r="J24" s="38"/>
      <c r="K24" s="37"/>
      <c r="L24" s="38"/>
      <c r="M24" s="38">
        <v>31860.1516</v>
      </c>
      <c r="N24" s="54"/>
      <c r="O24" s="38"/>
      <c r="P24" s="38"/>
      <c r="Q24" s="38">
        <v>4155.96281</v>
      </c>
      <c r="R24" s="38">
        <v>50318.54564</v>
      </c>
      <c r="S24" s="54"/>
      <c r="T24" s="38"/>
      <c r="U24" s="52"/>
      <c r="V24" s="85" t="s">
        <v>163</v>
      </c>
      <c r="W24" s="34" t="s">
        <v>71</v>
      </c>
    </row>
    <row r="25" spans="1:23" s="4" customFormat="1" ht="62.25" customHeight="1">
      <c r="A25" s="36" t="s">
        <v>130</v>
      </c>
      <c r="B25" s="39" t="s">
        <v>42</v>
      </c>
      <c r="C25" s="75" t="s">
        <v>126</v>
      </c>
      <c r="D25" s="75" t="s">
        <v>19</v>
      </c>
      <c r="E25" s="75" t="s">
        <v>25</v>
      </c>
      <c r="F25" s="37">
        <f t="shared" si="1"/>
        <v>38071.11817</v>
      </c>
      <c r="G25" s="37"/>
      <c r="H25" s="38">
        <v>38071.11817</v>
      </c>
      <c r="I25" s="54"/>
      <c r="J25" s="54"/>
      <c r="K25" s="37">
        <f t="shared" si="2"/>
        <v>30200.52327</v>
      </c>
      <c r="L25" s="38"/>
      <c r="M25" s="38">
        <v>30200.52327</v>
      </c>
      <c r="N25" s="54"/>
      <c r="O25" s="54"/>
      <c r="P25" s="38"/>
      <c r="Q25" s="38"/>
      <c r="R25" s="38">
        <v>30200.52327</v>
      </c>
      <c r="S25" s="38"/>
      <c r="T25" s="54"/>
      <c r="U25" s="29" t="s">
        <v>70</v>
      </c>
      <c r="V25" s="29"/>
      <c r="W25" s="50" t="s">
        <v>70</v>
      </c>
    </row>
    <row r="26" spans="1:23" s="4" customFormat="1" ht="72.75" customHeight="1">
      <c r="A26" s="36" t="s">
        <v>2</v>
      </c>
      <c r="B26" s="50" t="s">
        <v>43</v>
      </c>
      <c r="C26" s="75" t="s">
        <v>126</v>
      </c>
      <c r="D26" s="75" t="s">
        <v>21</v>
      </c>
      <c r="E26" s="75" t="s">
        <v>25</v>
      </c>
      <c r="F26" s="37">
        <f t="shared" si="1"/>
        <v>82271.85999</v>
      </c>
      <c r="G26" s="35">
        <f aca="true" t="shared" si="3" ref="G26:T26">SUM(G27:G28)</f>
        <v>0</v>
      </c>
      <c r="H26" s="35">
        <f t="shared" si="3"/>
        <v>82271.85999</v>
      </c>
      <c r="I26" s="35">
        <f t="shared" si="3"/>
        <v>0</v>
      </c>
      <c r="J26" s="35">
        <f t="shared" si="3"/>
        <v>0</v>
      </c>
      <c r="K26" s="35">
        <f t="shared" si="3"/>
        <v>26499.95956</v>
      </c>
      <c r="L26" s="35">
        <f t="shared" si="3"/>
        <v>0</v>
      </c>
      <c r="M26" s="35">
        <f t="shared" si="3"/>
        <v>59936.487460000004</v>
      </c>
      <c r="N26" s="35">
        <f t="shared" si="3"/>
        <v>0</v>
      </c>
      <c r="O26" s="35">
        <f t="shared" si="3"/>
        <v>0</v>
      </c>
      <c r="P26" s="35">
        <f t="shared" si="3"/>
        <v>0</v>
      </c>
      <c r="Q26" s="35">
        <f t="shared" si="3"/>
        <v>0</v>
      </c>
      <c r="R26" s="35">
        <f t="shared" si="3"/>
        <v>61856.30765</v>
      </c>
      <c r="S26" s="35">
        <f t="shared" si="3"/>
        <v>0</v>
      </c>
      <c r="T26" s="35">
        <f t="shared" si="3"/>
        <v>0</v>
      </c>
      <c r="U26" s="52"/>
      <c r="V26" s="52"/>
      <c r="W26" s="85" t="s">
        <v>186</v>
      </c>
    </row>
    <row r="27" spans="1:23" s="4" customFormat="1" ht="76.5" customHeight="1">
      <c r="A27" s="36" t="s">
        <v>66</v>
      </c>
      <c r="B27" s="39" t="s">
        <v>144</v>
      </c>
      <c r="C27" s="75" t="s">
        <v>126</v>
      </c>
      <c r="D27" s="75"/>
      <c r="E27" s="75"/>
      <c r="F27" s="37">
        <f t="shared" si="1"/>
        <v>37966.06578</v>
      </c>
      <c r="G27" s="37"/>
      <c r="H27" s="38">
        <v>37966.06578</v>
      </c>
      <c r="I27" s="54"/>
      <c r="J27" s="54"/>
      <c r="K27" s="37"/>
      <c r="L27" s="38"/>
      <c r="M27" s="35">
        <v>33436.5279</v>
      </c>
      <c r="N27" s="54"/>
      <c r="O27" s="54"/>
      <c r="P27" s="38"/>
      <c r="Q27" s="38"/>
      <c r="R27" s="35">
        <v>36941.84197</v>
      </c>
      <c r="S27" s="54"/>
      <c r="T27" s="54"/>
      <c r="U27" s="29"/>
      <c r="V27" s="29"/>
      <c r="W27" s="34" t="s">
        <v>71</v>
      </c>
    </row>
    <row r="28" spans="1:23" s="4" customFormat="1" ht="78.75" customHeight="1">
      <c r="A28" s="36" t="s">
        <v>23</v>
      </c>
      <c r="B28" s="39" t="s">
        <v>44</v>
      </c>
      <c r="C28" s="75" t="s">
        <v>126</v>
      </c>
      <c r="D28" s="75" t="s">
        <v>19</v>
      </c>
      <c r="E28" s="75" t="s">
        <v>25</v>
      </c>
      <c r="F28" s="37">
        <f t="shared" si="1"/>
        <v>44305.79421</v>
      </c>
      <c r="G28" s="37"/>
      <c r="H28" s="38">
        <v>44305.79421</v>
      </c>
      <c r="I28" s="54"/>
      <c r="J28" s="54"/>
      <c r="K28" s="37">
        <f t="shared" si="2"/>
        <v>26499.95956</v>
      </c>
      <c r="L28" s="38"/>
      <c r="M28" s="35">
        <v>26499.95956</v>
      </c>
      <c r="N28" s="54"/>
      <c r="O28" s="54"/>
      <c r="P28" s="38"/>
      <c r="Q28" s="38"/>
      <c r="R28" s="35">
        <v>24914.46568</v>
      </c>
      <c r="S28" s="54"/>
      <c r="T28" s="54"/>
      <c r="U28" s="29" t="s">
        <v>70</v>
      </c>
      <c r="V28" s="29"/>
      <c r="W28" s="50" t="s">
        <v>70</v>
      </c>
    </row>
    <row r="29" spans="1:23" s="4" customFormat="1" ht="107.25" customHeight="1">
      <c r="A29" s="63" t="s">
        <v>5</v>
      </c>
      <c r="B29" s="58" t="s">
        <v>114</v>
      </c>
      <c r="C29" s="63" t="s">
        <v>127</v>
      </c>
      <c r="D29" s="63"/>
      <c r="E29" s="63"/>
      <c r="F29" s="42"/>
      <c r="G29" s="42">
        <f>G30+G31+G32+G33+G34+G35+G36+G37+G38</f>
        <v>0</v>
      </c>
      <c r="H29" s="42">
        <f>H30+H31+H32+H33+H34+H35+H36+H37+H38</f>
        <v>140850.22295</v>
      </c>
      <c r="I29" s="42">
        <f aca="true" t="shared" si="4" ref="I29:T29">I30+I31+I32+I33+I34+I35+I36+I37+I38</f>
        <v>6047.5</v>
      </c>
      <c r="J29" s="42">
        <f t="shared" si="4"/>
        <v>0</v>
      </c>
      <c r="K29" s="42">
        <f t="shared" si="4"/>
        <v>0</v>
      </c>
      <c r="L29" s="42">
        <f t="shared" si="4"/>
        <v>0</v>
      </c>
      <c r="M29" s="42">
        <f t="shared" si="4"/>
        <v>140850.22295</v>
      </c>
      <c r="N29" s="42">
        <f t="shared" si="4"/>
        <v>3657.08644</v>
      </c>
      <c r="O29" s="42">
        <f t="shared" si="4"/>
        <v>0</v>
      </c>
      <c r="P29" s="42">
        <f t="shared" si="4"/>
        <v>0</v>
      </c>
      <c r="Q29" s="42">
        <f t="shared" si="4"/>
        <v>0</v>
      </c>
      <c r="R29" s="42">
        <f t="shared" si="4"/>
        <v>86607.79874</v>
      </c>
      <c r="S29" s="42">
        <f t="shared" si="4"/>
        <v>4339.95116</v>
      </c>
      <c r="T29" s="42">
        <f t="shared" si="4"/>
        <v>0</v>
      </c>
      <c r="U29" s="72" t="s">
        <v>76</v>
      </c>
      <c r="V29" s="35"/>
      <c r="W29" s="50" t="s">
        <v>158</v>
      </c>
    </row>
    <row r="30" spans="1:23" s="4" customFormat="1" ht="62.25" customHeight="1">
      <c r="A30" s="75" t="s">
        <v>107</v>
      </c>
      <c r="B30" s="62" t="s">
        <v>115</v>
      </c>
      <c r="C30" s="75" t="s">
        <v>127</v>
      </c>
      <c r="D30" s="75"/>
      <c r="E30" s="75"/>
      <c r="F30" s="35"/>
      <c r="G30" s="35"/>
      <c r="H30" s="79">
        <v>2717.96297</v>
      </c>
      <c r="I30" s="35">
        <v>143.1</v>
      </c>
      <c r="J30" s="35"/>
      <c r="K30" s="35"/>
      <c r="L30" s="35"/>
      <c r="M30" s="35">
        <v>2717.96297</v>
      </c>
      <c r="N30" s="35">
        <v>143.05068</v>
      </c>
      <c r="O30" s="35"/>
      <c r="P30" s="72"/>
      <c r="Q30" s="35"/>
      <c r="R30" s="35">
        <v>2717.96297</v>
      </c>
      <c r="S30" s="35">
        <v>143.05068</v>
      </c>
      <c r="T30" s="35"/>
      <c r="U30" s="35"/>
      <c r="V30" s="35" t="s">
        <v>164</v>
      </c>
      <c r="W30" s="50" t="s">
        <v>71</v>
      </c>
    </row>
    <row r="31" spans="1:23" s="4" customFormat="1" ht="182.25" customHeight="1">
      <c r="A31" s="75" t="s">
        <v>108</v>
      </c>
      <c r="B31" s="62" t="s">
        <v>135</v>
      </c>
      <c r="C31" s="75" t="s">
        <v>127</v>
      </c>
      <c r="D31" s="75"/>
      <c r="E31" s="75"/>
      <c r="F31" s="35"/>
      <c r="G31" s="35"/>
      <c r="H31" s="79">
        <v>17000</v>
      </c>
      <c r="I31" s="35">
        <v>1154.4</v>
      </c>
      <c r="J31" s="35"/>
      <c r="K31" s="35"/>
      <c r="L31" s="35"/>
      <c r="M31" s="35">
        <v>17000</v>
      </c>
      <c r="N31" s="35">
        <v>0</v>
      </c>
      <c r="O31" s="35"/>
      <c r="P31" s="72"/>
      <c r="Q31" s="35"/>
      <c r="R31" s="35">
        <v>0</v>
      </c>
      <c r="S31" s="35">
        <v>0</v>
      </c>
      <c r="T31" s="35"/>
      <c r="U31" s="72"/>
      <c r="V31" s="35"/>
      <c r="W31" s="50" t="s">
        <v>70</v>
      </c>
    </row>
    <row r="32" spans="1:23" s="4" customFormat="1" ht="86.25" customHeight="1">
      <c r="A32" s="75" t="s">
        <v>109</v>
      </c>
      <c r="B32" s="62" t="s">
        <v>116</v>
      </c>
      <c r="C32" s="75" t="s">
        <v>127</v>
      </c>
      <c r="D32" s="75"/>
      <c r="E32" s="75"/>
      <c r="F32" s="35"/>
      <c r="G32" s="35"/>
      <c r="H32" s="79">
        <v>30000</v>
      </c>
      <c r="I32" s="35">
        <v>775.5</v>
      </c>
      <c r="J32" s="35"/>
      <c r="K32" s="35"/>
      <c r="L32" s="35"/>
      <c r="M32" s="35">
        <v>30000</v>
      </c>
      <c r="N32" s="35">
        <v>775.54</v>
      </c>
      <c r="O32" s="35"/>
      <c r="P32" s="35"/>
      <c r="Q32" s="35"/>
      <c r="R32" s="35">
        <v>30000</v>
      </c>
      <c r="S32" s="35">
        <v>775.54</v>
      </c>
      <c r="T32" s="35"/>
      <c r="U32" s="72"/>
      <c r="V32" s="35"/>
      <c r="W32" s="50" t="s">
        <v>71</v>
      </c>
    </row>
    <row r="33" spans="1:23" s="4" customFormat="1" ht="129.75" customHeight="1">
      <c r="A33" s="75" t="s">
        <v>121</v>
      </c>
      <c r="B33" s="62" t="s">
        <v>117</v>
      </c>
      <c r="C33" s="75" t="s">
        <v>127</v>
      </c>
      <c r="D33" s="75"/>
      <c r="E33" s="75"/>
      <c r="F33" s="35"/>
      <c r="G33" s="35"/>
      <c r="H33" s="79">
        <v>4760.5</v>
      </c>
      <c r="I33" s="35">
        <v>116.1</v>
      </c>
      <c r="J33" s="35"/>
      <c r="K33" s="35"/>
      <c r="L33" s="35"/>
      <c r="M33" s="35">
        <v>4760.5</v>
      </c>
      <c r="N33" s="35">
        <v>0</v>
      </c>
      <c r="O33" s="35"/>
      <c r="P33" s="35"/>
      <c r="Q33" s="35"/>
      <c r="R33" s="35">
        <v>0</v>
      </c>
      <c r="S33" s="35">
        <v>0</v>
      </c>
      <c r="T33" s="35"/>
      <c r="U33" s="72"/>
      <c r="V33" s="35"/>
      <c r="W33" s="50" t="s">
        <v>70</v>
      </c>
    </row>
    <row r="34" spans="1:23" s="4" customFormat="1" ht="135.75" customHeight="1">
      <c r="A34" s="75" t="s">
        <v>122</v>
      </c>
      <c r="B34" s="62" t="s">
        <v>118</v>
      </c>
      <c r="C34" s="75" t="s">
        <v>127</v>
      </c>
      <c r="D34" s="75"/>
      <c r="E34" s="75"/>
      <c r="F34" s="35"/>
      <c r="G34" s="35"/>
      <c r="H34" s="79">
        <v>5953.554</v>
      </c>
      <c r="I34" s="35">
        <v>145.1</v>
      </c>
      <c r="J34" s="35"/>
      <c r="K34" s="35"/>
      <c r="L34" s="35"/>
      <c r="M34" s="35">
        <v>5953.554</v>
      </c>
      <c r="N34" s="35">
        <v>145.149</v>
      </c>
      <c r="O34" s="35"/>
      <c r="P34" s="35"/>
      <c r="Q34" s="35"/>
      <c r="R34" s="35">
        <v>5953.554</v>
      </c>
      <c r="S34" s="35">
        <v>145.149</v>
      </c>
      <c r="T34" s="35"/>
      <c r="U34" s="72"/>
      <c r="V34" s="35"/>
      <c r="W34" s="50" t="s">
        <v>71</v>
      </c>
    </row>
    <row r="35" spans="1:23" s="4" customFormat="1" ht="269.25" customHeight="1">
      <c r="A35" s="75" t="s">
        <v>123</v>
      </c>
      <c r="B35" s="62" t="s">
        <v>119</v>
      </c>
      <c r="C35" s="75" t="s">
        <v>127</v>
      </c>
      <c r="D35" s="75"/>
      <c r="E35" s="75"/>
      <c r="F35" s="35"/>
      <c r="G35" s="35"/>
      <c r="H35" s="79">
        <v>39245.13</v>
      </c>
      <c r="I35" s="35">
        <v>1571.4</v>
      </c>
      <c r="J35" s="35"/>
      <c r="K35" s="35"/>
      <c r="L35" s="35"/>
      <c r="M35" s="35">
        <v>39245.13</v>
      </c>
      <c r="N35" s="35">
        <v>0</v>
      </c>
      <c r="O35" s="35"/>
      <c r="P35" s="72"/>
      <c r="Q35" s="35"/>
      <c r="R35" s="35">
        <v>0</v>
      </c>
      <c r="S35" s="35">
        <v>0</v>
      </c>
      <c r="T35" s="35"/>
      <c r="U35" s="72"/>
      <c r="V35" s="35"/>
      <c r="W35" s="50" t="s">
        <v>70</v>
      </c>
    </row>
    <row r="36" spans="1:23" s="4" customFormat="1" ht="123.75" customHeight="1">
      <c r="A36" s="75" t="s">
        <v>124</v>
      </c>
      <c r="B36" s="80" t="s">
        <v>145</v>
      </c>
      <c r="C36" s="75" t="s">
        <v>127</v>
      </c>
      <c r="D36" s="75"/>
      <c r="E36" s="75"/>
      <c r="F36" s="35"/>
      <c r="G36" s="35"/>
      <c r="H36" s="79">
        <v>15072.14359</v>
      </c>
      <c r="I36" s="35">
        <v>793.5</v>
      </c>
      <c r="J36" s="35"/>
      <c r="K36" s="35"/>
      <c r="L36" s="35"/>
      <c r="M36" s="35">
        <v>15072.14359</v>
      </c>
      <c r="N36" s="35">
        <v>1359.9551</v>
      </c>
      <c r="O36" s="35"/>
      <c r="P36" s="35"/>
      <c r="Q36" s="35"/>
      <c r="R36" s="35">
        <v>10811.42842</v>
      </c>
      <c r="S36" s="35">
        <v>1359.9551</v>
      </c>
      <c r="T36" s="35"/>
      <c r="U36" s="72"/>
      <c r="V36" s="35"/>
      <c r="W36" s="50" t="s">
        <v>70</v>
      </c>
    </row>
    <row r="37" spans="1:23" s="4" customFormat="1" ht="107.25" customHeight="1">
      <c r="A37" s="75" t="s">
        <v>148</v>
      </c>
      <c r="B37" s="80" t="s">
        <v>146</v>
      </c>
      <c r="C37" s="75" t="s">
        <v>127</v>
      </c>
      <c r="D37" s="75"/>
      <c r="E37" s="75"/>
      <c r="F37" s="35"/>
      <c r="G37" s="35"/>
      <c r="H37" s="79">
        <v>1950.5</v>
      </c>
      <c r="I37" s="35">
        <v>115</v>
      </c>
      <c r="J37" s="35"/>
      <c r="K37" s="35"/>
      <c r="L37" s="35"/>
      <c r="M37" s="35">
        <v>1950.5</v>
      </c>
      <c r="N37" s="35">
        <v>0</v>
      </c>
      <c r="O37" s="35"/>
      <c r="P37" s="35"/>
      <c r="Q37" s="35"/>
      <c r="R37" s="35">
        <v>0</v>
      </c>
      <c r="S37" s="35">
        <v>0</v>
      </c>
      <c r="T37" s="35"/>
      <c r="U37" s="72"/>
      <c r="V37" s="35"/>
      <c r="W37" s="50" t="s">
        <v>70</v>
      </c>
    </row>
    <row r="38" spans="1:23" s="4" customFormat="1" ht="133.5" customHeight="1">
      <c r="A38" s="75" t="s">
        <v>149</v>
      </c>
      <c r="B38" s="80" t="s">
        <v>147</v>
      </c>
      <c r="C38" s="75" t="s">
        <v>127</v>
      </c>
      <c r="D38" s="75"/>
      <c r="E38" s="75"/>
      <c r="F38" s="35"/>
      <c r="G38" s="35"/>
      <c r="H38" s="79">
        <v>24150.43239</v>
      </c>
      <c r="I38" s="35">
        <v>1233.4</v>
      </c>
      <c r="J38" s="35"/>
      <c r="K38" s="35"/>
      <c r="L38" s="35"/>
      <c r="M38" s="35">
        <v>24150.43239</v>
      </c>
      <c r="N38" s="35">
        <v>1233.39166</v>
      </c>
      <c r="O38" s="35"/>
      <c r="P38" s="35"/>
      <c r="Q38" s="35"/>
      <c r="R38" s="35">
        <v>37124.85335</v>
      </c>
      <c r="S38" s="35">
        <v>1916.25638</v>
      </c>
      <c r="T38" s="35"/>
      <c r="U38" s="72"/>
      <c r="V38" s="35" t="s">
        <v>165</v>
      </c>
      <c r="W38" s="50" t="s">
        <v>71</v>
      </c>
    </row>
    <row r="39" spans="1:28" s="4" customFormat="1" ht="89.25" customHeight="1">
      <c r="A39" s="93" t="s">
        <v>17</v>
      </c>
      <c r="B39" s="93"/>
      <c r="C39" s="93"/>
      <c r="D39" s="34">
        <v>2014</v>
      </c>
      <c r="E39" s="75" t="s">
        <v>22</v>
      </c>
      <c r="F39" s="41" t="e">
        <f>F13+#REF!+#REF!+#REF!</f>
        <v>#REF!</v>
      </c>
      <c r="G39" s="42">
        <f>G29+G13</f>
        <v>0</v>
      </c>
      <c r="H39" s="42">
        <f>H29+H13</f>
        <v>1153353.25661</v>
      </c>
      <c r="I39" s="42">
        <f>I29+I13</f>
        <v>6047.5</v>
      </c>
      <c r="J39" s="42">
        <f>J29+J13</f>
        <v>0</v>
      </c>
      <c r="K39" s="42" t="e">
        <f>#REF!+K29+K13</f>
        <v>#REF!</v>
      </c>
      <c r="L39" s="42">
        <f>L29+L13</f>
        <v>0</v>
      </c>
      <c r="M39" s="42">
        <f>M29+M13</f>
        <v>1050910.80935</v>
      </c>
      <c r="N39" s="42">
        <f>N29+N13</f>
        <v>3657.08644</v>
      </c>
      <c r="O39" s="42">
        <f>O29+O13</f>
        <v>0</v>
      </c>
      <c r="P39" s="42" t="e">
        <f>#REF!+P29+P13</f>
        <v>#REF!</v>
      </c>
      <c r="Q39" s="42">
        <f>Q29+Q13</f>
        <v>69256.56352</v>
      </c>
      <c r="R39" s="42">
        <f>R29+R13</f>
        <v>949026.4675799999</v>
      </c>
      <c r="S39" s="42">
        <f>S29+S13</f>
        <v>4339.95116</v>
      </c>
      <c r="T39" s="42">
        <f>T29+T13</f>
        <v>0</v>
      </c>
      <c r="U39" s="35" t="s">
        <v>81</v>
      </c>
      <c r="V39" s="35"/>
      <c r="W39" s="85" t="s">
        <v>196</v>
      </c>
      <c r="Z39" s="83"/>
      <c r="AA39" s="83"/>
      <c r="AB39" s="83"/>
    </row>
    <row r="40" spans="1:28" s="4" customFormat="1" ht="43.5" customHeight="1">
      <c r="A40" s="102" t="s">
        <v>97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104"/>
      <c r="W40" s="105"/>
      <c r="Z40" s="83"/>
      <c r="AA40" s="83"/>
      <c r="AB40" s="83"/>
    </row>
    <row r="41" spans="1:28" s="8" customFormat="1" ht="108.75" customHeight="1">
      <c r="A41" s="63" t="s">
        <v>0</v>
      </c>
      <c r="B41" s="64" t="s">
        <v>45</v>
      </c>
      <c r="C41" s="61" t="s">
        <v>126</v>
      </c>
      <c r="D41" s="63" t="s">
        <v>19</v>
      </c>
      <c r="E41" s="63" t="s">
        <v>25</v>
      </c>
      <c r="F41" s="41">
        <f>G41+H41+I41+J41</f>
        <v>5969146.23527</v>
      </c>
      <c r="G41" s="42">
        <f>SUM(G42:G45)</f>
        <v>656500</v>
      </c>
      <c r="H41" s="42">
        <f>SUM(H42:H45)</f>
        <v>5312646.23527</v>
      </c>
      <c r="I41" s="42">
        <f aca="true" t="shared" si="5" ref="I41:T41">SUM(I42:I45)</f>
        <v>0</v>
      </c>
      <c r="J41" s="42">
        <f t="shared" si="5"/>
        <v>0</v>
      </c>
      <c r="K41" s="42">
        <f t="shared" si="5"/>
        <v>5772726.47553</v>
      </c>
      <c r="L41" s="42">
        <f t="shared" si="5"/>
        <v>656500</v>
      </c>
      <c r="M41" s="42">
        <f t="shared" si="5"/>
        <v>5116226.47553</v>
      </c>
      <c r="N41" s="42">
        <f t="shared" si="5"/>
        <v>0</v>
      </c>
      <c r="O41" s="42">
        <f t="shared" si="5"/>
        <v>0</v>
      </c>
      <c r="P41" s="42">
        <f t="shared" si="5"/>
        <v>0</v>
      </c>
      <c r="Q41" s="42">
        <f t="shared" si="5"/>
        <v>684277.77778</v>
      </c>
      <c r="R41" s="42">
        <f>SUM(R42:R45)-0.1</f>
        <v>5132298.25647</v>
      </c>
      <c r="S41" s="42">
        <f t="shared" si="5"/>
        <v>0</v>
      </c>
      <c r="T41" s="42">
        <f t="shared" si="5"/>
        <v>0</v>
      </c>
      <c r="U41" s="72" t="s">
        <v>79</v>
      </c>
      <c r="V41" s="35"/>
      <c r="W41" s="50" t="s">
        <v>184</v>
      </c>
      <c r="Z41" s="84"/>
      <c r="AA41" s="84"/>
      <c r="AB41" s="84"/>
    </row>
    <row r="42" spans="1:28" s="4" customFormat="1" ht="73.5" customHeight="1">
      <c r="A42" s="75" t="s">
        <v>1</v>
      </c>
      <c r="B42" s="40" t="s">
        <v>47</v>
      </c>
      <c r="C42" s="75" t="s">
        <v>126</v>
      </c>
      <c r="D42" s="75" t="s">
        <v>19</v>
      </c>
      <c r="E42" s="75" t="s">
        <v>25</v>
      </c>
      <c r="F42" s="31">
        <f>G42+H42+I42+J42</f>
        <v>3015058.67318</v>
      </c>
      <c r="G42" s="31"/>
      <c r="H42" s="35">
        <v>3015058.67318</v>
      </c>
      <c r="I42" s="31"/>
      <c r="J42" s="31"/>
      <c r="K42" s="31">
        <f aca="true" t="shared" si="6" ref="K42:K48">L42+M42+N42+O42</f>
        <v>3014121.46855</v>
      </c>
      <c r="L42" s="35"/>
      <c r="M42" s="35">
        <v>3014121.46855</v>
      </c>
      <c r="N42" s="35"/>
      <c r="O42" s="35"/>
      <c r="P42" s="35"/>
      <c r="Q42" s="35"/>
      <c r="R42" s="35">
        <v>3013029.28475</v>
      </c>
      <c r="S42" s="35"/>
      <c r="T42" s="35"/>
      <c r="U42" s="82" t="s">
        <v>71</v>
      </c>
      <c r="V42" s="35" t="s">
        <v>170</v>
      </c>
      <c r="W42" s="34" t="s">
        <v>71</v>
      </c>
      <c r="Z42" s="83"/>
      <c r="AA42" s="83"/>
      <c r="AB42" s="83"/>
    </row>
    <row r="43" spans="1:23" s="4" customFormat="1" ht="60" customHeight="1">
      <c r="A43" s="75" t="s">
        <v>2</v>
      </c>
      <c r="B43" s="40" t="s">
        <v>157</v>
      </c>
      <c r="C43" s="75" t="s">
        <v>126</v>
      </c>
      <c r="D43" s="75" t="s">
        <v>19</v>
      </c>
      <c r="E43" s="75" t="s">
        <v>25</v>
      </c>
      <c r="F43" s="31">
        <f>G43+H43+I43+J43</f>
        <v>991505.3336799999</v>
      </c>
      <c r="G43" s="35">
        <v>656500</v>
      </c>
      <c r="H43" s="35">
        <v>335005.33368</v>
      </c>
      <c r="I43" s="31"/>
      <c r="J43" s="31"/>
      <c r="K43" s="31">
        <f t="shared" si="6"/>
        <v>924647.40374</v>
      </c>
      <c r="L43" s="35">
        <v>656500</v>
      </c>
      <c r="M43" s="35">
        <v>268147.40374</v>
      </c>
      <c r="N43" s="35"/>
      <c r="O43" s="35"/>
      <c r="P43" s="72"/>
      <c r="Q43" s="35">
        <v>684277.77778</v>
      </c>
      <c r="R43" s="35">
        <v>282685.92647</v>
      </c>
      <c r="S43" s="35"/>
      <c r="T43" s="35"/>
      <c r="U43" s="35" t="s">
        <v>78</v>
      </c>
      <c r="V43" s="35" t="s">
        <v>181</v>
      </c>
      <c r="W43" s="34" t="s">
        <v>71</v>
      </c>
    </row>
    <row r="44" spans="1:23" s="4" customFormat="1" ht="112.5" customHeight="1">
      <c r="A44" s="75" t="s">
        <v>3</v>
      </c>
      <c r="B44" s="40" t="s">
        <v>49</v>
      </c>
      <c r="C44" s="75" t="s">
        <v>126</v>
      </c>
      <c r="D44" s="75" t="s">
        <v>19</v>
      </c>
      <c r="E44" s="75" t="s">
        <v>25</v>
      </c>
      <c r="F44" s="31">
        <f>G44+H44+I44+J44</f>
        <v>1922582.22841</v>
      </c>
      <c r="G44" s="31"/>
      <c r="H44" s="35">
        <v>1922582.22841</v>
      </c>
      <c r="I44" s="31"/>
      <c r="J44" s="31"/>
      <c r="K44" s="31">
        <f t="shared" si="6"/>
        <v>1793957.60324</v>
      </c>
      <c r="L44" s="35"/>
      <c r="M44" s="35">
        <v>1793957.60324</v>
      </c>
      <c r="N44" s="35"/>
      <c r="O44" s="35"/>
      <c r="P44" s="35"/>
      <c r="Q44" s="35"/>
      <c r="R44" s="35">
        <v>1796583.14525</v>
      </c>
      <c r="S44" s="35"/>
      <c r="T44" s="35"/>
      <c r="U44" s="35" t="s">
        <v>71</v>
      </c>
      <c r="V44" s="35" t="s">
        <v>182</v>
      </c>
      <c r="W44" s="34" t="s">
        <v>159</v>
      </c>
    </row>
    <row r="45" spans="1:23" ht="86.25" customHeight="1">
      <c r="A45" s="75" t="s">
        <v>4</v>
      </c>
      <c r="B45" s="40" t="s">
        <v>131</v>
      </c>
      <c r="C45" s="75" t="s">
        <v>126</v>
      </c>
      <c r="D45" s="75" t="s">
        <v>19</v>
      </c>
      <c r="E45" s="75" t="s">
        <v>25</v>
      </c>
      <c r="F45" s="29" t="e">
        <f>F46+F47+#REF!</f>
        <v>#REF!</v>
      </c>
      <c r="G45" s="31"/>
      <c r="H45" s="35">
        <v>40000</v>
      </c>
      <c r="I45" s="29"/>
      <c r="J45" s="31"/>
      <c r="K45" s="31">
        <f t="shared" si="6"/>
        <v>40000</v>
      </c>
      <c r="L45" s="35"/>
      <c r="M45" s="35">
        <v>40000</v>
      </c>
      <c r="N45" s="35"/>
      <c r="O45" s="35"/>
      <c r="P45" s="35"/>
      <c r="Q45" s="35"/>
      <c r="R45" s="35">
        <v>40000</v>
      </c>
      <c r="S45" s="35"/>
      <c r="T45" s="35"/>
      <c r="U45" s="35" t="s">
        <v>71</v>
      </c>
      <c r="V45" s="35" t="s">
        <v>169</v>
      </c>
      <c r="W45" s="34" t="s">
        <v>71</v>
      </c>
    </row>
    <row r="46" spans="1:23" s="1" customFormat="1" ht="148.5" customHeight="1">
      <c r="A46" s="63" t="s">
        <v>5</v>
      </c>
      <c r="B46" s="64" t="s">
        <v>120</v>
      </c>
      <c r="C46" s="61" t="s">
        <v>127</v>
      </c>
      <c r="D46" s="63" t="s">
        <v>19</v>
      </c>
      <c r="E46" s="63" t="s">
        <v>25</v>
      </c>
      <c r="F46" s="65">
        <f>G46+H46+I46+J46</f>
        <v>710728.82939</v>
      </c>
      <c r="G46" s="42">
        <f>SUM(G47:G48)</f>
        <v>0</v>
      </c>
      <c r="H46" s="42">
        <f>SUM(H47:H48)</f>
        <v>531044.44279</v>
      </c>
      <c r="I46" s="42">
        <f>SUM(I47:I48)</f>
        <v>179684.3866</v>
      </c>
      <c r="J46" s="42">
        <f aca="true" t="shared" si="7" ref="J46:T46">SUM(J47:J48)</f>
        <v>0</v>
      </c>
      <c r="K46" s="42">
        <f t="shared" si="7"/>
        <v>676512.83149</v>
      </c>
      <c r="L46" s="42">
        <f t="shared" si="7"/>
        <v>0</v>
      </c>
      <c r="M46" s="42">
        <f t="shared" si="7"/>
        <v>508550.46145</v>
      </c>
      <c r="N46" s="42">
        <f t="shared" si="7"/>
        <v>167962.37004</v>
      </c>
      <c r="O46" s="42">
        <f t="shared" si="7"/>
        <v>0</v>
      </c>
      <c r="P46" s="73">
        <f t="shared" si="7"/>
        <v>0</v>
      </c>
      <c r="Q46" s="42">
        <f t="shared" si="7"/>
        <v>0</v>
      </c>
      <c r="R46" s="42">
        <f t="shared" si="7"/>
        <v>508550.46145</v>
      </c>
      <c r="S46" s="42">
        <f t="shared" si="7"/>
        <v>167962.37004</v>
      </c>
      <c r="T46" s="42">
        <f t="shared" si="7"/>
        <v>0</v>
      </c>
      <c r="U46" s="72" t="s">
        <v>75</v>
      </c>
      <c r="V46" s="35"/>
      <c r="W46" s="50" t="s">
        <v>75</v>
      </c>
    </row>
    <row r="47" spans="1:23" s="1" customFormat="1" ht="55.5" customHeight="1">
      <c r="A47" s="75" t="s">
        <v>46</v>
      </c>
      <c r="B47" s="40" t="s">
        <v>113</v>
      </c>
      <c r="C47" s="75" t="s">
        <v>127</v>
      </c>
      <c r="D47" s="75" t="s">
        <v>19</v>
      </c>
      <c r="E47" s="75" t="s">
        <v>21</v>
      </c>
      <c r="F47" s="43">
        <f>G47+H47+I47+J47</f>
        <v>341298.677</v>
      </c>
      <c r="G47" s="43"/>
      <c r="H47" s="35">
        <v>230000</v>
      </c>
      <c r="I47" s="35">
        <v>111298.677</v>
      </c>
      <c r="J47" s="31"/>
      <c r="K47" s="31">
        <f t="shared" si="6"/>
        <v>325079.36308</v>
      </c>
      <c r="L47" s="35"/>
      <c r="M47" s="35">
        <v>218758.6727</v>
      </c>
      <c r="N47" s="35">
        <v>106320.69038</v>
      </c>
      <c r="O47" s="35"/>
      <c r="P47" s="72"/>
      <c r="Q47" s="35"/>
      <c r="R47" s="35">
        <v>218758.6727</v>
      </c>
      <c r="S47" s="35">
        <v>106320.69038</v>
      </c>
      <c r="T47" s="38"/>
      <c r="U47" s="72" t="s">
        <v>71</v>
      </c>
      <c r="V47" s="35" t="s">
        <v>193</v>
      </c>
      <c r="W47" s="34" t="s">
        <v>71</v>
      </c>
    </row>
    <row r="48" spans="1:23" s="4" customFormat="1" ht="86.25" customHeight="1">
      <c r="A48" s="75" t="s">
        <v>48</v>
      </c>
      <c r="B48" s="40" t="s">
        <v>28</v>
      </c>
      <c r="C48" s="75" t="s">
        <v>127</v>
      </c>
      <c r="D48" s="75" t="s">
        <v>19</v>
      </c>
      <c r="E48" s="75" t="s">
        <v>25</v>
      </c>
      <c r="F48" s="31">
        <f>G48+H48+I48+J48</f>
        <v>369430.15239</v>
      </c>
      <c r="G48" s="31"/>
      <c r="H48" s="35">
        <v>301044.44279</v>
      </c>
      <c r="I48" s="35">
        <v>68385.7096</v>
      </c>
      <c r="J48" s="31"/>
      <c r="K48" s="31">
        <f t="shared" si="6"/>
        <v>351433.46841000003</v>
      </c>
      <c r="L48" s="35"/>
      <c r="M48" s="35">
        <v>289791.78875</v>
      </c>
      <c r="N48" s="35">
        <v>61641.67966</v>
      </c>
      <c r="O48" s="35"/>
      <c r="P48" s="72"/>
      <c r="Q48" s="35"/>
      <c r="R48" s="35">
        <v>289791.78875</v>
      </c>
      <c r="S48" s="35">
        <v>61641.67966</v>
      </c>
      <c r="T48" s="35"/>
      <c r="U48" s="72" t="s">
        <v>71</v>
      </c>
      <c r="V48" s="35" t="s">
        <v>194</v>
      </c>
      <c r="W48" s="34" t="s">
        <v>71</v>
      </c>
    </row>
    <row r="49" spans="1:23" s="4" customFormat="1" ht="157.5" customHeight="1">
      <c r="A49" s="63">
        <v>3</v>
      </c>
      <c r="B49" s="64" t="s">
        <v>50</v>
      </c>
      <c r="C49" s="61" t="s">
        <v>126</v>
      </c>
      <c r="D49" s="54">
        <v>2014</v>
      </c>
      <c r="E49" s="63" t="s">
        <v>22</v>
      </c>
      <c r="F49" s="42">
        <f>SUM(F50:F52)</f>
        <v>311984</v>
      </c>
      <c r="G49" s="42">
        <f>SUM(G50:G52)</f>
        <v>0</v>
      </c>
      <c r="H49" s="42">
        <f>SUM(H50:H52)</f>
        <v>305652.23619</v>
      </c>
      <c r="I49" s="42">
        <f aca="true" t="shared" si="8" ref="I49:T49">SUM(I50:I52)</f>
        <v>0</v>
      </c>
      <c r="J49" s="42">
        <f t="shared" si="8"/>
        <v>0</v>
      </c>
      <c r="K49" s="42">
        <f t="shared" si="8"/>
        <v>14627.439999999999</v>
      </c>
      <c r="L49" s="42">
        <f t="shared" si="8"/>
        <v>0</v>
      </c>
      <c r="M49" s="42">
        <f t="shared" si="8"/>
        <v>293959.80815</v>
      </c>
      <c r="N49" s="42">
        <f t="shared" si="8"/>
        <v>0</v>
      </c>
      <c r="O49" s="42">
        <f t="shared" si="8"/>
        <v>0</v>
      </c>
      <c r="P49" s="42">
        <f t="shared" si="8"/>
        <v>0</v>
      </c>
      <c r="Q49" s="42">
        <f t="shared" si="8"/>
        <v>0</v>
      </c>
      <c r="R49" s="42">
        <f t="shared" si="8"/>
        <v>293319.59416</v>
      </c>
      <c r="S49" s="42">
        <f t="shared" si="8"/>
        <v>0</v>
      </c>
      <c r="T49" s="42">
        <f t="shared" si="8"/>
        <v>0</v>
      </c>
      <c r="U49" s="35" t="s">
        <v>74</v>
      </c>
      <c r="V49" s="35"/>
      <c r="W49" s="50" t="s">
        <v>188</v>
      </c>
    </row>
    <row r="50" spans="1:23" s="5" customFormat="1" ht="48" customHeight="1">
      <c r="A50" s="75" t="s">
        <v>26</v>
      </c>
      <c r="B50" s="40" t="s">
        <v>51</v>
      </c>
      <c r="C50" s="75" t="s">
        <v>126</v>
      </c>
      <c r="D50" s="57"/>
      <c r="E50" s="57"/>
      <c r="F50" s="29">
        <v>109489.2</v>
      </c>
      <c r="G50" s="57"/>
      <c r="H50" s="35">
        <v>139833.869</v>
      </c>
      <c r="I50" s="57"/>
      <c r="J50" s="57"/>
      <c r="K50" s="29">
        <v>14438.14</v>
      </c>
      <c r="L50" s="58"/>
      <c r="M50" s="35">
        <v>133826.39097</v>
      </c>
      <c r="N50" s="58"/>
      <c r="O50" s="58"/>
      <c r="P50" s="35"/>
      <c r="Q50" s="58"/>
      <c r="R50" s="35">
        <v>133186.17698</v>
      </c>
      <c r="S50" s="58"/>
      <c r="T50" s="58"/>
      <c r="U50" s="72" t="s">
        <v>71</v>
      </c>
      <c r="V50" s="35" t="s">
        <v>168</v>
      </c>
      <c r="W50" s="34" t="s">
        <v>71</v>
      </c>
    </row>
    <row r="51" spans="1:23" ht="96.75" customHeight="1">
      <c r="A51" s="75" t="s">
        <v>27</v>
      </c>
      <c r="B51" s="40" t="s">
        <v>52</v>
      </c>
      <c r="C51" s="75" t="s">
        <v>126</v>
      </c>
      <c r="D51" s="75" t="s">
        <v>19</v>
      </c>
      <c r="E51" s="75" t="s">
        <v>25</v>
      </c>
      <c r="F51" s="29">
        <v>100000</v>
      </c>
      <c r="G51" s="31"/>
      <c r="H51" s="35">
        <v>100000</v>
      </c>
      <c r="I51" s="31"/>
      <c r="J51" s="31"/>
      <c r="K51" s="29">
        <v>0</v>
      </c>
      <c r="L51" s="35"/>
      <c r="M51" s="35">
        <v>99999.96933</v>
      </c>
      <c r="N51" s="35"/>
      <c r="O51" s="35"/>
      <c r="P51" s="35"/>
      <c r="Q51" s="35"/>
      <c r="R51" s="35">
        <v>99999.96933</v>
      </c>
      <c r="S51" s="35"/>
      <c r="T51" s="35"/>
      <c r="U51" s="72" t="s">
        <v>71</v>
      </c>
      <c r="V51" s="35" t="s">
        <v>167</v>
      </c>
      <c r="W51" s="34" t="s">
        <v>71</v>
      </c>
    </row>
    <row r="52" spans="1:23" ht="99.75" customHeight="1">
      <c r="A52" s="75" t="s">
        <v>54</v>
      </c>
      <c r="B52" s="40" t="s">
        <v>53</v>
      </c>
      <c r="C52" s="75" t="s">
        <v>126</v>
      </c>
      <c r="D52" s="75" t="s">
        <v>19</v>
      </c>
      <c r="E52" s="75" t="s">
        <v>25</v>
      </c>
      <c r="F52" s="29">
        <v>102494.8</v>
      </c>
      <c r="G52" s="31"/>
      <c r="H52" s="35">
        <v>65818.36719</v>
      </c>
      <c r="I52" s="31"/>
      <c r="J52" s="31"/>
      <c r="K52" s="29">
        <v>189.3</v>
      </c>
      <c r="L52" s="35"/>
      <c r="M52" s="35">
        <v>60133.44785</v>
      </c>
      <c r="N52" s="35"/>
      <c r="O52" s="35"/>
      <c r="P52" s="35"/>
      <c r="Q52" s="35"/>
      <c r="R52" s="35">
        <v>60133.44785</v>
      </c>
      <c r="S52" s="35"/>
      <c r="T52" s="35"/>
      <c r="U52" s="72" t="s">
        <v>70</v>
      </c>
      <c r="V52" s="35" t="s">
        <v>183</v>
      </c>
      <c r="W52" s="34" t="s">
        <v>160</v>
      </c>
    </row>
    <row r="53" spans="1:23" s="5" customFormat="1" ht="105.75" customHeight="1">
      <c r="A53" s="93" t="s">
        <v>134</v>
      </c>
      <c r="B53" s="93"/>
      <c r="C53" s="93"/>
      <c r="D53" s="34">
        <v>2014</v>
      </c>
      <c r="E53" s="75" t="s">
        <v>22</v>
      </c>
      <c r="F53" s="41">
        <f>G53+H53+I53+J53</f>
        <v>6985527.300849999</v>
      </c>
      <c r="G53" s="41">
        <f aca="true" t="shared" si="9" ref="G53:T53">G41+G46+G49</f>
        <v>656500</v>
      </c>
      <c r="H53" s="41">
        <f t="shared" si="9"/>
        <v>6149342.914249999</v>
      </c>
      <c r="I53" s="41">
        <f t="shared" si="9"/>
        <v>179684.3866</v>
      </c>
      <c r="J53" s="41">
        <f t="shared" si="9"/>
        <v>0</v>
      </c>
      <c r="K53" s="41">
        <f t="shared" si="9"/>
        <v>6463866.747020001</v>
      </c>
      <c r="L53" s="42">
        <f t="shared" si="9"/>
        <v>656500</v>
      </c>
      <c r="M53" s="42">
        <f t="shared" si="9"/>
        <v>5918736.745130001</v>
      </c>
      <c r="N53" s="42">
        <f t="shared" si="9"/>
        <v>167962.37004</v>
      </c>
      <c r="O53" s="42">
        <f t="shared" si="9"/>
        <v>0</v>
      </c>
      <c r="P53" s="42">
        <f t="shared" si="9"/>
        <v>0</v>
      </c>
      <c r="Q53" s="42">
        <f t="shared" si="9"/>
        <v>684277.77778</v>
      </c>
      <c r="R53" s="42">
        <f>R41+R46+R49+0.1</f>
        <v>5934168.41208</v>
      </c>
      <c r="S53" s="42">
        <f t="shared" si="9"/>
        <v>167962.37004</v>
      </c>
      <c r="T53" s="42">
        <f t="shared" si="9"/>
        <v>0</v>
      </c>
      <c r="U53" s="72" t="s">
        <v>82</v>
      </c>
      <c r="V53" s="35"/>
      <c r="W53" s="50" t="s">
        <v>189</v>
      </c>
    </row>
    <row r="54" spans="1:23" s="5" customFormat="1" ht="28.5" customHeight="1">
      <c r="A54" s="102" t="s">
        <v>132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6"/>
      <c r="V54" s="106"/>
      <c r="W54" s="107"/>
    </row>
    <row r="55" spans="1:23" s="5" customFormat="1" ht="63" customHeight="1">
      <c r="A55" s="63" t="s">
        <v>0</v>
      </c>
      <c r="B55" s="57" t="s">
        <v>55</v>
      </c>
      <c r="C55" s="61" t="s">
        <v>68</v>
      </c>
      <c r="D55" s="63" t="s">
        <v>21</v>
      </c>
      <c r="E55" s="63" t="s">
        <v>25</v>
      </c>
      <c r="F55" s="41">
        <f>SUM(F56:F58)</f>
        <v>5283.8</v>
      </c>
      <c r="G55" s="41">
        <f>SUM(G56:G58)</f>
        <v>0</v>
      </c>
      <c r="H55" s="41">
        <f>SUM(H56:H58)</f>
        <v>5511</v>
      </c>
      <c r="I55" s="41">
        <f aca="true" t="shared" si="10" ref="I55:T55">SUM(I56:I58)</f>
        <v>0</v>
      </c>
      <c r="J55" s="41">
        <f t="shared" si="10"/>
        <v>0</v>
      </c>
      <c r="K55" s="41">
        <f t="shared" si="10"/>
        <v>5508.73</v>
      </c>
      <c r="L55" s="41">
        <f t="shared" si="10"/>
        <v>0</v>
      </c>
      <c r="M55" s="41">
        <f t="shared" si="10"/>
        <v>5508.73</v>
      </c>
      <c r="N55" s="41">
        <f t="shared" si="10"/>
        <v>0</v>
      </c>
      <c r="O55" s="41">
        <f t="shared" si="10"/>
        <v>0</v>
      </c>
      <c r="P55" s="41">
        <f t="shared" si="10"/>
        <v>0</v>
      </c>
      <c r="Q55" s="41">
        <f t="shared" si="10"/>
        <v>0</v>
      </c>
      <c r="R55" s="41">
        <f t="shared" si="10"/>
        <v>5508.73</v>
      </c>
      <c r="S55" s="41">
        <f t="shared" si="10"/>
        <v>0</v>
      </c>
      <c r="T55" s="41">
        <f t="shared" si="10"/>
        <v>0</v>
      </c>
      <c r="U55" s="29" t="s">
        <v>72</v>
      </c>
      <c r="V55" s="29"/>
      <c r="W55" s="34" t="s">
        <v>72</v>
      </c>
    </row>
    <row r="56" spans="1:23" s="5" customFormat="1" ht="57" customHeight="1">
      <c r="A56" s="75" t="s">
        <v>1</v>
      </c>
      <c r="B56" s="40" t="s">
        <v>57</v>
      </c>
      <c r="C56" s="75" t="s">
        <v>68</v>
      </c>
      <c r="D56" s="75"/>
      <c r="E56" s="75"/>
      <c r="F56" s="31">
        <v>435</v>
      </c>
      <c r="G56" s="41"/>
      <c r="H56" s="31">
        <v>453.7</v>
      </c>
      <c r="I56" s="31"/>
      <c r="J56" s="31"/>
      <c r="K56" s="31">
        <f>M56</f>
        <v>451.43</v>
      </c>
      <c r="L56" s="35"/>
      <c r="M56" s="31">
        <v>451.43</v>
      </c>
      <c r="N56" s="31"/>
      <c r="O56" s="31"/>
      <c r="P56" s="31"/>
      <c r="Q56" s="31"/>
      <c r="R56" s="31">
        <v>451.43</v>
      </c>
      <c r="S56" s="35"/>
      <c r="T56" s="35"/>
      <c r="U56" s="29" t="s">
        <v>71</v>
      </c>
      <c r="V56" s="29" t="s">
        <v>174</v>
      </c>
      <c r="W56" s="34" t="s">
        <v>71</v>
      </c>
    </row>
    <row r="57" spans="1:23" s="5" customFormat="1" ht="68.25" customHeight="1">
      <c r="A57" s="75" t="s">
        <v>2</v>
      </c>
      <c r="B57" s="40" t="s">
        <v>60</v>
      </c>
      <c r="C57" s="75" t="s">
        <v>68</v>
      </c>
      <c r="D57" s="75"/>
      <c r="E57" s="75"/>
      <c r="F57" s="31">
        <v>3357.8</v>
      </c>
      <c r="G57" s="41"/>
      <c r="H57" s="31">
        <v>3502.2</v>
      </c>
      <c r="I57" s="31"/>
      <c r="J57" s="31"/>
      <c r="K57" s="31">
        <f>M57</f>
        <v>3502.2</v>
      </c>
      <c r="L57" s="35"/>
      <c r="M57" s="31">
        <v>3502.2</v>
      </c>
      <c r="N57" s="31"/>
      <c r="O57" s="31"/>
      <c r="P57" s="31"/>
      <c r="Q57" s="31"/>
      <c r="R57" s="31">
        <v>3502.2</v>
      </c>
      <c r="S57" s="35"/>
      <c r="T57" s="35"/>
      <c r="U57" s="29" t="s">
        <v>71</v>
      </c>
      <c r="V57" s="29" t="s">
        <v>173</v>
      </c>
      <c r="W57" s="34" t="s">
        <v>71</v>
      </c>
    </row>
    <row r="58" spans="1:23" s="5" customFormat="1" ht="108" customHeight="1">
      <c r="A58" s="75" t="s">
        <v>3</v>
      </c>
      <c r="B58" s="40" t="s">
        <v>58</v>
      </c>
      <c r="C58" s="75" t="s">
        <v>68</v>
      </c>
      <c r="D58" s="75"/>
      <c r="E58" s="75"/>
      <c r="F58" s="31">
        <v>1491</v>
      </c>
      <c r="G58" s="41"/>
      <c r="H58" s="31">
        <v>1555.1</v>
      </c>
      <c r="I58" s="31"/>
      <c r="J58" s="31"/>
      <c r="K58" s="31">
        <f>M58</f>
        <v>1555.1</v>
      </c>
      <c r="L58" s="35"/>
      <c r="M58" s="31">
        <v>1555.1</v>
      </c>
      <c r="N58" s="31"/>
      <c r="O58" s="31"/>
      <c r="P58" s="31"/>
      <c r="Q58" s="31"/>
      <c r="R58" s="31">
        <v>1555.1</v>
      </c>
      <c r="S58" s="35"/>
      <c r="T58" s="35"/>
      <c r="U58" s="29" t="s">
        <v>71</v>
      </c>
      <c r="V58" s="29" t="s">
        <v>166</v>
      </c>
      <c r="W58" s="34" t="s">
        <v>71</v>
      </c>
    </row>
    <row r="59" spans="1:23" s="5" customFormat="1" ht="67.5" customHeight="1">
      <c r="A59" s="63" t="s">
        <v>5</v>
      </c>
      <c r="B59" s="57" t="s">
        <v>56</v>
      </c>
      <c r="C59" s="61" t="s">
        <v>126</v>
      </c>
      <c r="D59" s="63" t="s">
        <v>21</v>
      </c>
      <c r="E59" s="63" t="s">
        <v>25</v>
      </c>
      <c r="F59" s="41">
        <f>H59</f>
        <v>771900.2202</v>
      </c>
      <c r="G59" s="42">
        <f>G60</f>
        <v>0</v>
      </c>
      <c r="H59" s="42">
        <f>H60</f>
        <v>771900.2202</v>
      </c>
      <c r="I59" s="42">
        <f aca="true" t="shared" si="11" ref="I59:T59">I60</f>
        <v>0</v>
      </c>
      <c r="J59" s="42">
        <f t="shared" si="11"/>
        <v>0</v>
      </c>
      <c r="K59" s="42">
        <f t="shared" si="11"/>
        <v>729452.40616</v>
      </c>
      <c r="L59" s="42">
        <f t="shared" si="11"/>
        <v>0</v>
      </c>
      <c r="M59" s="42">
        <f t="shared" si="11"/>
        <v>729452.40616</v>
      </c>
      <c r="N59" s="42">
        <f t="shared" si="11"/>
        <v>0</v>
      </c>
      <c r="O59" s="42">
        <f t="shared" si="11"/>
        <v>0</v>
      </c>
      <c r="P59" s="42">
        <f t="shared" si="11"/>
        <v>0</v>
      </c>
      <c r="Q59" s="42">
        <f t="shared" si="11"/>
        <v>0</v>
      </c>
      <c r="R59" s="42">
        <f t="shared" si="11"/>
        <v>721491</v>
      </c>
      <c r="S59" s="42">
        <f t="shared" si="11"/>
        <v>0</v>
      </c>
      <c r="T59" s="42">
        <f t="shared" si="11"/>
        <v>0</v>
      </c>
      <c r="U59" s="29" t="s">
        <v>70</v>
      </c>
      <c r="V59" s="29"/>
      <c r="W59" s="34" t="s">
        <v>190</v>
      </c>
    </row>
    <row r="60" spans="1:23" s="5" customFormat="1" ht="149.25" customHeight="1">
      <c r="A60" s="75" t="s">
        <v>46</v>
      </c>
      <c r="B60" s="40" t="s">
        <v>59</v>
      </c>
      <c r="C60" s="75" t="s">
        <v>126</v>
      </c>
      <c r="D60" s="75" t="s">
        <v>21</v>
      </c>
      <c r="E60" s="75" t="s">
        <v>25</v>
      </c>
      <c r="F60" s="41">
        <f>H60</f>
        <v>771900.2202</v>
      </c>
      <c r="G60" s="41"/>
      <c r="H60" s="29">
        <v>771900.2202</v>
      </c>
      <c r="I60" s="41"/>
      <c r="J60" s="41"/>
      <c r="K60" s="41">
        <f>M60</f>
        <v>729452.40616</v>
      </c>
      <c r="L60" s="42"/>
      <c r="M60" s="35">
        <v>729452.40616</v>
      </c>
      <c r="N60" s="42"/>
      <c r="O60" s="42"/>
      <c r="P60" s="42"/>
      <c r="Q60" s="42"/>
      <c r="R60" s="35">
        <v>721491</v>
      </c>
      <c r="S60" s="42"/>
      <c r="T60" s="42"/>
      <c r="U60" s="29" t="s">
        <v>70</v>
      </c>
      <c r="V60" s="29" t="s">
        <v>195</v>
      </c>
      <c r="W60" s="34" t="s">
        <v>161</v>
      </c>
    </row>
    <row r="61" spans="1:23" s="5" customFormat="1" ht="107.25" customHeight="1">
      <c r="A61" s="63" t="s">
        <v>84</v>
      </c>
      <c r="B61" s="66" t="s">
        <v>89</v>
      </c>
      <c r="C61" s="61" t="s">
        <v>111</v>
      </c>
      <c r="D61" s="63"/>
      <c r="E61" s="63"/>
      <c r="F61" s="41"/>
      <c r="G61" s="42">
        <f>G62+G63</f>
        <v>0</v>
      </c>
      <c r="H61" s="42">
        <f>H62+H63</f>
        <v>8121.1</v>
      </c>
      <c r="I61" s="42">
        <f aca="true" t="shared" si="12" ref="I61:T61">I62+I63</f>
        <v>0</v>
      </c>
      <c r="J61" s="42">
        <f t="shared" si="12"/>
        <v>0</v>
      </c>
      <c r="K61" s="42">
        <f t="shared" si="12"/>
        <v>0</v>
      </c>
      <c r="L61" s="42">
        <f t="shared" si="12"/>
        <v>0</v>
      </c>
      <c r="M61" s="42">
        <f t="shared" si="12"/>
        <v>7802.05</v>
      </c>
      <c r="N61" s="42">
        <f t="shared" si="12"/>
        <v>0</v>
      </c>
      <c r="O61" s="42">
        <f t="shared" si="12"/>
        <v>0</v>
      </c>
      <c r="P61" s="42">
        <f t="shared" si="12"/>
        <v>0</v>
      </c>
      <c r="Q61" s="42">
        <f t="shared" si="12"/>
        <v>0</v>
      </c>
      <c r="R61" s="42">
        <f t="shared" si="12"/>
        <v>7802.05</v>
      </c>
      <c r="S61" s="42">
        <f t="shared" si="12"/>
        <v>0</v>
      </c>
      <c r="T61" s="42">
        <f t="shared" si="12"/>
        <v>0</v>
      </c>
      <c r="U61" s="29"/>
      <c r="V61" s="29"/>
      <c r="W61" s="34" t="s">
        <v>75</v>
      </c>
    </row>
    <row r="62" spans="1:23" s="5" customFormat="1" ht="102" customHeight="1">
      <c r="A62" s="75" t="s">
        <v>87</v>
      </c>
      <c r="B62" s="59" t="s">
        <v>85</v>
      </c>
      <c r="C62" s="75" t="s">
        <v>111</v>
      </c>
      <c r="D62" s="75"/>
      <c r="E62" s="75"/>
      <c r="F62" s="41"/>
      <c r="G62" s="41"/>
      <c r="H62" s="29">
        <v>8121.1</v>
      </c>
      <c r="I62" s="41"/>
      <c r="J62" s="41"/>
      <c r="K62" s="41"/>
      <c r="L62" s="42"/>
      <c r="M62" s="35">
        <v>7802.05</v>
      </c>
      <c r="N62" s="42"/>
      <c r="O62" s="42"/>
      <c r="P62" s="42"/>
      <c r="Q62" s="42"/>
      <c r="R62" s="35">
        <v>7802.05</v>
      </c>
      <c r="S62" s="42"/>
      <c r="T62" s="42"/>
      <c r="U62" s="29"/>
      <c r="V62" s="29" t="s">
        <v>171</v>
      </c>
      <c r="W62" s="34" t="s">
        <v>71</v>
      </c>
    </row>
    <row r="63" spans="1:23" s="5" customFormat="1" ht="323.25" customHeight="1">
      <c r="A63" s="75" t="s">
        <v>88</v>
      </c>
      <c r="B63" s="59" t="s">
        <v>86</v>
      </c>
      <c r="C63" s="75" t="s">
        <v>111</v>
      </c>
      <c r="D63" s="75"/>
      <c r="E63" s="75"/>
      <c r="F63" s="41"/>
      <c r="G63" s="41"/>
      <c r="H63" s="29">
        <v>0</v>
      </c>
      <c r="I63" s="41"/>
      <c r="J63" s="29"/>
      <c r="K63" s="41"/>
      <c r="L63" s="42"/>
      <c r="M63" s="35">
        <v>0</v>
      </c>
      <c r="N63" s="42"/>
      <c r="O63" s="42"/>
      <c r="P63" s="42"/>
      <c r="Q63" s="42"/>
      <c r="R63" s="35">
        <v>0</v>
      </c>
      <c r="S63" s="42"/>
      <c r="T63" s="42"/>
      <c r="U63" s="29"/>
      <c r="V63" s="29" t="s">
        <v>172</v>
      </c>
      <c r="W63" s="34" t="s">
        <v>71</v>
      </c>
    </row>
    <row r="64" spans="1:23" s="5" customFormat="1" ht="75.75" customHeight="1">
      <c r="A64" s="63" t="s">
        <v>90</v>
      </c>
      <c r="B64" s="67" t="s">
        <v>92</v>
      </c>
      <c r="C64" s="61" t="s">
        <v>68</v>
      </c>
      <c r="D64" s="63"/>
      <c r="E64" s="63"/>
      <c r="F64" s="41"/>
      <c r="G64" s="42">
        <f>G65</f>
        <v>0</v>
      </c>
      <c r="H64" s="42">
        <f>H65</f>
        <v>0</v>
      </c>
      <c r="I64" s="42">
        <f>I65</f>
        <v>0</v>
      </c>
      <c r="J64" s="42">
        <f>J65</f>
        <v>580732</v>
      </c>
      <c r="K64" s="41"/>
      <c r="L64" s="42">
        <f aca="true" t="shared" si="13" ref="L64:T64">L65</f>
        <v>0</v>
      </c>
      <c r="M64" s="42">
        <f t="shared" si="13"/>
        <v>0</v>
      </c>
      <c r="N64" s="42">
        <f t="shared" si="13"/>
        <v>0</v>
      </c>
      <c r="O64" s="42">
        <f t="shared" si="13"/>
        <v>454179.8</v>
      </c>
      <c r="P64" s="42">
        <f t="shared" si="13"/>
        <v>0</v>
      </c>
      <c r="Q64" s="42">
        <f t="shared" si="13"/>
        <v>0</v>
      </c>
      <c r="R64" s="42">
        <f t="shared" si="13"/>
        <v>0</v>
      </c>
      <c r="S64" s="42">
        <f t="shared" si="13"/>
        <v>0</v>
      </c>
      <c r="T64" s="42">
        <f t="shared" si="13"/>
        <v>218646.7</v>
      </c>
      <c r="U64" s="29"/>
      <c r="V64" s="29"/>
      <c r="W64" s="50" t="s">
        <v>192</v>
      </c>
    </row>
    <row r="65" spans="1:23" s="5" customFormat="1" ht="92.25" customHeight="1">
      <c r="A65" s="75" t="s">
        <v>93</v>
      </c>
      <c r="B65" s="60" t="s">
        <v>91</v>
      </c>
      <c r="C65" s="75" t="s">
        <v>112</v>
      </c>
      <c r="D65" s="75"/>
      <c r="E65" s="75"/>
      <c r="F65" s="41"/>
      <c r="G65" s="41"/>
      <c r="H65" s="29"/>
      <c r="I65" s="41"/>
      <c r="J65" s="31">
        <v>580732</v>
      </c>
      <c r="K65" s="41"/>
      <c r="L65" s="42"/>
      <c r="M65" s="31"/>
      <c r="N65" s="41"/>
      <c r="O65" s="31">
        <v>454179.8</v>
      </c>
      <c r="P65" s="31"/>
      <c r="Q65" s="31"/>
      <c r="R65" s="31"/>
      <c r="S65" s="31"/>
      <c r="T65" s="31">
        <v>218646.7</v>
      </c>
      <c r="U65" s="29"/>
      <c r="V65" s="29" t="s">
        <v>177</v>
      </c>
      <c r="W65" s="50" t="s">
        <v>70</v>
      </c>
    </row>
    <row r="66" spans="1:23" s="5" customFormat="1" ht="123" customHeight="1">
      <c r="A66" s="93" t="s">
        <v>133</v>
      </c>
      <c r="B66" s="93"/>
      <c r="C66" s="93"/>
      <c r="D66" s="34">
        <v>2014</v>
      </c>
      <c r="E66" s="75" t="s">
        <v>22</v>
      </c>
      <c r="F66" s="41" t="e">
        <f>#REF!+#REF!</f>
        <v>#REF!</v>
      </c>
      <c r="G66" s="41">
        <f>G64+G61+G59+G55</f>
        <v>0</v>
      </c>
      <c r="H66" s="41">
        <f>H64+H61+H59+H55</f>
        <v>785532.3202</v>
      </c>
      <c r="I66" s="41">
        <f aca="true" t="shared" si="14" ref="I66:T66">I64+I61+I59+I55</f>
        <v>0</v>
      </c>
      <c r="J66" s="41">
        <f t="shared" si="14"/>
        <v>580732</v>
      </c>
      <c r="K66" s="41">
        <f t="shared" si="14"/>
        <v>734961.13616</v>
      </c>
      <c r="L66" s="41">
        <f t="shared" si="14"/>
        <v>0</v>
      </c>
      <c r="M66" s="41">
        <f t="shared" si="14"/>
        <v>742763.18616</v>
      </c>
      <c r="N66" s="41">
        <f t="shared" si="14"/>
        <v>0</v>
      </c>
      <c r="O66" s="41">
        <f t="shared" si="14"/>
        <v>454179.8</v>
      </c>
      <c r="P66" s="41">
        <f t="shared" si="14"/>
        <v>0</v>
      </c>
      <c r="Q66" s="41">
        <f t="shared" si="14"/>
        <v>0</v>
      </c>
      <c r="R66" s="41">
        <f t="shared" si="14"/>
        <v>734801.78</v>
      </c>
      <c r="S66" s="41">
        <f t="shared" si="14"/>
        <v>0</v>
      </c>
      <c r="T66" s="41">
        <f t="shared" si="14"/>
        <v>218646.7</v>
      </c>
      <c r="U66" s="29" t="s">
        <v>73</v>
      </c>
      <c r="V66" s="29"/>
      <c r="W66" s="50" t="s">
        <v>191</v>
      </c>
    </row>
    <row r="67" spans="1:23" s="5" customFormat="1" ht="33.75" customHeight="1">
      <c r="A67" s="102" t="s">
        <v>94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7"/>
    </row>
    <row r="68" spans="1:23" s="5" customFormat="1" ht="98.25" customHeight="1">
      <c r="A68" s="63" t="s">
        <v>0</v>
      </c>
      <c r="B68" s="64" t="s">
        <v>102</v>
      </c>
      <c r="C68" s="63" t="s">
        <v>68</v>
      </c>
      <c r="D68" s="63"/>
      <c r="E68" s="63"/>
      <c r="F68" s="42"/>
      <c r="G68" s="42">
        <f>G69+G70+G71</f>
        <v>0</v>
      </c>
      <c r="H68" s="42">
        <f>H69+H70+H71</f>
        <v>33636.9</v>
      </c>
      <c r="I68" s="42">
        <f>I69+I70+I71</f>
        <v>0</v>
      </c>
      <c r="J68" s="42">
        <f>J69+J70+J71</f>
        <v>0</v>
      </c>
      <c r="K68" s="73"/>
      <c r="L68" s="42">
        <f aca="true" t="shared" si="15" ref="L68:T68">L69+L70+L71</f>
        <v>0</v>
      </c>
      <c r="M68" s="42">
        <f t="shared" si="15"/>
        <v>30070.97</v>
      </c>
      <c r="N68" s="42">
        <f t="shared" si="15"/>
        <v>0</v>
      </c>
      <c r="O68" s="42">
        <f t="shared" si="15"/>
        <v>0</v>
      </c>
      <c r="P68" s="42">
        <f t="shared" si="15"/>
        <v>0</v>
      </c>
      <c r="Q68" s="42">
        <f t="shared" si="15"/>
        <v>0</v>
      </c>
      <c r="R68" s="42">
        <f t="shared" si="15"/>
        <v>30070.97</v>
      </c>
      <c r="S68" s="42">
        <f t="shared" si="15"/>
        <v>0</v>
      </c>
      <c r="T68" s="42">
        <f t="shared" si="15"/>
        <v>0</v>
      </c>
      <c r="U68" s="29"/>
      <c r="V68" s="29"/>
      <c r="W68" s="34" t="s">
        <v>74</v>
      </c>
    </row>
    <row r="69" spans="1:23" s="5" customFormat="1" ht="103.5" customHeight="1">
      <c r="A69" s="75" t="s">
        <v>104</v>
      </c>
      <c r="B69" s="53" t="s">
        <v>98</v>
      </c>
      <c r="C69" s="75" t="s">
        <v>68</v>
      </c>
      <c r="D69" s="75"/>
      <c r="E69" s="75"/>
      <c r="F69" s="42"/>
      <c r="G69" s="42"/>
      <c r="H69" s="35">
        <v>21389.3</v>
      </c>
      <c r="I69" s="42"/>
      <c r="J69" s="42"/>
      <c r="K69" s="73"/>
      <c r="L69" s="42"/>
      <c r="M69" s="35">
        <v>21236.05</v>
      </c>
      <c r="N69" s="42"/>
      <c r="O69" s="42"/>
      <c r="P69" s="42"/>
      <c r="Q69" s="42"/>
      <c r="R69" s="35">
        <v>21236.05</v>
      </c>
      <c r="S69" s="42"/>
      <c r="T69" s="42"/>
      <c r="U69" s="29"/>
      <c r="V69" s="29" t="s">
        <v>180</v>
      </c>
      <c r="W69" s="34" t="s">
        <v>71</v>
      </c>
    </row>
    <row r="70" spans="1:23" s="5" customFormat="1" ht="102.75" customHeight="1">
      <c r="A70" s="75" t="s">
        <v>105</v>
      </c>
      <c r="B70" s="53" t="s">
        <v>99</v>
      </c>
      <c r="C70" s="75" t="s">
        <v>68</v>
      </c>
      <c r="D70" s="75"/>
      <c r="E70" s="75"/>
      <c r="F70" s="42"/>
      <c r="G70" s="42"/>
      <c r="H70" s="35">
        <v>12197.6</v>
      </c>
      <c r="I70" s="42"/>
      <c r="J70" s="42"/>
      <c r="K70" s="73"/>
      <c r="L70" s="42"/>
      <c r="M70" s="35">
        <v>8784.93</v>
      </c>
      <c r="N70" s="42"/>
      <c r="O70" s="42"/>
      <c r="P70" s="42"/>
      <c r="Q70" s="42"/>
      <c r="R70" s="35">
        <v>8784.93</v>
      </c>
      <c r="S70" s="42"/>
      <c r="T70" s="42"/>
      <c r="U70" s="29"/>
      <c r="V70" s="29" t="s">
        <v>178</v>
      </c>
      <c r="W70" s="34" t="s">
        <v>70</v>
      </c>
    </row>
    <row r="71" spans="1:23" s="5" customFormat="1" ht="104.25" customHeight="1">
      <c r="A71" s="75" t="s">
        <v>106</v>
      </c>
      <c r="B71" s="53" t="s">
        <v>100</v>
      </c>
      <c r="C71" s="75" t="s">
        <v>68</v>
      </c>
      <c r="D71" s="75"/>
      <c r="E71" s="75"/>
      <c r="F71" s="42"/>
      <c r="G71" s="42"/>
      <c r="H71" s="35">
        <v>50</v>
      </c>
      <c r="I71" s="42"/>
      <c r="J71" s="42"/>
      <c r="K71" s="73"/>
      <c r="L71" s="42"/>
      <c r="M71" s="35">
        <v>49.99</v>
      </c>
      <c r="N71" s="42"/>
      <c r="O71" s="42"/>
      <c r="P71" s="42"/>
      <c r="Q71" s="42"/>
      <c r="R71" s="35">
        <v>49.99</v>
      </c>
      <c r="S71" s="42"/>
      <c r="T71" s="42"/>
      <c r="U71" s="29"/>
      <c r="V71" s="29" t="s">
        <v>179</v>
      </c>
      <c r="W71" s="34" t="s">
        <v>71</v>
      </c>
    </row>
    <row r="72" spans="1:23" s="5" customFormat="1" ht="68.25" customHeight="1">
      <c r="A72" s="63" t="s">
        <v>5</v>
      </c>
      <c r="B72" s="64" t="s">
        <v>103</v>
      </c>
      <c r="C72" s="63" t="s">
        <v>68</v>
      </c>
      <c r="D72" s="63"/>
      <c r="E72" s="63"/>
      <c r="F72" s="42"/>
      <c r="G72" s="42">
        <f>G73+G77</f>
        <v>37240.6</v>
      </c>
      <c r="H72" s="42">
        <f>H73+H77</f>
        <v>83587.8</v>
      </c>
      <c r="I72" s="42">
        <f>I73+I77</f>
        <v>0</v>
      </c>
      <c r="J72" s="42">
        <f>J73+J77</f>
        <v>264918.7</v>
      </c>
      <c r="K72" s="73">
        <f>K73</f>
        <v>0</v>
      </c>
      <c r="L72" s="42">
        <f aca="true" t="shared" si="16" ref="L72:T72">L73+L77</f>
        <v>37240.6</v>
      </c>
      <c r="M72" s="42">
        <f t="shared" si="16"/>
        <v>83587.8</v>
      </c>
      <c r="N72" s="42">
        <f t="shared" si="16"/>
        <v>0</v>
      </c>
      <c r="O72" s="42">
        <f t="shared" si="16"/>
        <v>264918.7</v>
      </c>
      <c r="P72" s="42">
        <f t="shared" si="16"/>
        <v>0</v>
      </c>
      <c r="Q72" s="42">
        <f t="shared" si="16"/>
        <v>37240.6</v>
      </c>
      <c r="R72" s="42">
        <f t="shared" si="16"/>
        <v>80188.6</v>
      </c>
      <c r="S72" s="42">
        <f t="shared" si="16"/>
        <v>0</v>
      </c>
      <c r="T72" s="42">
        <f t="shared" si="16"/>
        <v>264918.7</v>
      </c>
      <c r="U72" s="29"/>
      <c r="V72" s="29"/>
      <c r="W72" s="34" t="s">
        <v>75</v>
      </c>
    </row>
    <row r="73" spans="1:23" s="5" customFormat="1" ht="80.25" customHeight="1">
      <c r="A73" s="75" t="s">
        <v>107</v>
      </c>
      <c r="B73" s="53" t="s">
        <v>101</v>
      </c>
      <c r="C73" s="96" t="s">
        <v>68</v>
      </c>
      <c r="D73" s="75"/>
      <c r="E73" s="75"/>
      <c r="F73" s="42"/>
      <c r="G73" s="35">
        <v>37240.6</v>
      </c>
      <c r="H73" s="35">
        <v>83587.8</v>
      </c>
      <c r="I73" s="35"/>
      <c r="J73" s="35">
        <v>74918.7</v>
      </c>
      <c r="K73" s="73"/>
      <c r="L73" s="35">
        <v>37240.6</v>
      </c>
      <c r="M73" s="35">
        <v>83587.8</v>
      </c>
      <c r="N73" s="35"/>
      <c r="O73" s="35">
        <v>74918.7</v>
      </c>
      <c r="P73" s="42"/>
      <c r="Q73" s="35">
        <v>37240.6</v>
      </c>
      <c r="R73" s="35">
        <v>80188.6</v>
      </c>
      <c r="S73" s="42"/>
      <c r="T73" s="35">
        <v>74918.7</v>
      </c>
      <c r="U73" s="29"/>
      <c r="V73" s="116"/>
      <c r="W73" s="87" t="s">
        <v>71</v>
      </c>
    </row>
    <row r="74" spans="1:23" s="5" customFormat="1" ht="42" customHeight="1">
      <c r="A74" s="75"/>
      <c r="B74" s="53" t="s">
        <v>139</v>
      </c>
      <c r="C74" s="97"/>
      <c r="D74" s="75"/>
      <c r="E74" s="75"/>
      <c r="F74" s="42"/>
      <c r="G74" s="35"/>
      <c r="H74" s="35">
        <v>9752</v>
      </c>
      <c r="I74" s="35"/>
      <c r="J74" s="35">
        <v>9752</v>
      </c>
      <c r="K74" s="72"/>
      <c r="L74" s="35">
        <v>0</v>
      </c>
      <c r="M74" s="35">
        <v>9752</v>
      </c>
      <c r="N74" s="35">
        <v>0</v>
      </c>
      <c r="O74" s="35">
        <v>9752</v>
      </c>
      <c r="P74" s="35"/>
      <c r="Q74" s="35">
        <v>0</v>
      </c>
      <c r="R74" s="35">
        <v>9752</v>
      </c>
      <c r="S74" s="35">
        <v>0</v>
      </c>
      <c r="T74" s="35">
        <v>5103.9</v>
      </c>
      <c r="U74" s="29"/>
      <c r="V74" s="117"/>
      <c r="W74" s="88"/>
    </row>
    <row r="75" spans="1:23" s="5" customFormat="1" ht="27" customHeight="1">
      <c r="A75" s="75"/>
      <c r="B75" s="53" t="s">
        <v>140</v>
      </c>
      <c r="C75" s="97"/>
      <c r="D75" s="75"/>
      <c r="E75" s="75"/>
      <c r="F75" s="42"/>
      <c r="G75" s="35">
        <v>37240.6</v>
      </c>
      <c r="H75" s="35">
        <f>SUM(H73:H74)</f>
        <v>93339.8</v>
      </c>
      <c r="I75" s="35"/>
      <c r="J75" s="35">
        <f>SUM(J73:J74)</f>
        <v>84670.7</v>
      </c>
      <c r="K75" s="72"/>
      <c r="L75" s="35">
        <v>37240.6</v>
      </c>
      <c r="M75" s="35">
        <v>93339.8</v>
      </c>
      <c r="N75" s="35">
        <v>0</v>
      </c>
      <c r="O75" s="35">
        <v>84670.7</v>
      </c>
      <c r="P75" s="35"/>
      <c r="Q75" s="35">
        <v>37240.6</v>
      </c>
      <c r="R75" s="35">
        <v>80188.6</v>
      </c>
      <c r="S75" s="35">
        <v>0</v>
      </c>
      <c r="T75" s="35">
        <v>80022.6</v>
      </c>
      <c r="U75" s="29"/>
      <c r="V75" s="117"/>
      <c r="W75" s="88"/>
    </row>
    <row r="76" spans="1:23" s="5" customFormat="1" ht="29.25" customHeight="1">
      <c r="A76" s="75"/>
      <c r="B76" s="53" t="s">
        <v>141</v>
      </c>
      <c r="C76" s="97"/>
      <c r="D76" s="75"/>
      <c r="E76" s="75"/>
      <c r="F76" s="42"/>
      <c r="G76" s="35"/>
      <c r="H76" s="35"/>
      <c r="I76" s="35"/>
      <c r="J76" s="35"/>
      <c r="K76" s="72"/>
      <c r="L76" s="35"/>
      <c r="M76" s="35"/>
      <c r="N76" s="35"/>
      <c r="O76" s="35"/>
      <c r="P76" s="35"/>
      <c r="Q76" s="35"/>
      <c r="R76" s="35">
        <v>13151.2</v>
      </c>
      <c r="S76" s="35">
        <v>0</v>
      </c>
      <c r="T76" s="35">
        <v>4648.1</v>
      </c>
      <c r="U76" s="29"/>
      <c r="V76" s="118"/>
      <c r="W76" s="89"/>
    </row>
    <row r="77" spans="1:23" s="5" customFormat="1" ht="44.25" customHeight="1">
      <c r="A77" s="75" t="s">
        <v>108</v>
      </c>
      <c r="B77" s="53" t="s">
        <v>175</v>
      </c>
      <c r="C77" s="81"/>
      <c r="D77" s="75"/>
      <c r="E77" s="75"/>
      <c r="F77" s="42"/>
      <c r="G77" s="35"/>
      <c r="H77" s="35"/>
      <c r="I77" s="35"/>
      <c r="J77" s="35">
        <v>190000</v>
      </c>
      <c r="K77" s="72"/>
      <c r="L77" s="35"/>
      <c r="M77" s="35"/>
      <c r="N77" s="35"/>
      <c r="O77" s="35">
        <v>190000</v>
      </c>
      <c r="P77" s="35"/>
      <c r="Q77" s="35"/>
      <c r="R77" s="35"/>
      <c r="S77" s="35"/>
      <c r="T77" s="35">
        <v>190000</v>
      </c>
      <c r="U77" s="29"/>
      <c r="V77" s="29"/>
      <c r="W77" s="34" t="s">
        <v>71</v>
      </c>
    </row>
    <row r="78" spans="1:23" s="5" customFormat="1" ht="70.5" customHeight="1">
      <c r="A78" s="93" t="s">
        <v>110</v>
      </c>
      <c r="B78" s="93"/>
      <c r="C78" s="93"/>
      <c r="D78" s="50">
        <v>2014</v>
      </c>
      <c r="E78" s="75" t="s">
        <v>22</v>
      </c>
      <c r="F78" s="42">
        <f>F55+F59</f>
        <v>777184.0202</v>
      </c>
      <c r="G78" s="42">
        <f>G72+G68</f>
        <v>37240.6</v>
      </c>
      <c r="H78" s="42">
        <f>H72+H68</f>
        <v>117224.70000000001</v>
      </c>
      <c r="I78" s="42">
        <f>I72+I68</f>
        <v>0</v>
      </c>
      <c r="J78" s="42">
        <f>J72+J68</f>
        <v>264918.7</v>
      </c>
      <c r="K78" s="73">
        <f>K55+K59</f>
        <v>734961.13616</v>
      </c>
      <c r="L78" s="42">
        <f aca="true" t="shared" si="17" ref="L78:T78">L72+L68</f>
        <v>37240.6</v>
      </c>
      <c r="M78" s="42">
        <f t="shared" si="17"/>
        <v>113658.77</v>
      </c>
      <c r="N78" s="42">
        <f t="shared" si="17"/>
        <v>0</v>
      </c>
      <c r="O78" s="42">
        <f t="shared" si="17"/>
        <v>264918.7</v>
      </c>
      <c r="P78" s="42">
        <f t="shared" si="17"/>
        <v>0</v>
      </c>
      <c r="Q78" s="42">
        <f t="shared" si="17"/>
        <v>37240.6</v>
      </c>
      <c r="R78" s="42">
        <f t="shared" si="17"/>
        <v>110259.57</v>
      </c>
      <c r="S78" s="42">
        <f t="shared" si="17"/>
        <v>0</v>
      </c>
      <c r="T78" s="42">
        <f t="shared" si="17"/>
        <v>264918.7</v>
      </c>
      <c r="U78" s="29" t="s">
        <v>73</v>
      </c>
      <c r="V78" s="29"/>
      <c r="W78" s="34" t="s">
        <v>156</v>
      </c>
    </row>
    <row r="79" spans="1:23" s="4" customFormat="1" ht="64.5" customHeight="1">
      <c r="A79" s="93" t="s">
        <v>16</v>
      </c>
      <c r="B79" s="93"/>
      <c r="C79" s="93"/>
      <c r="D79" s="50">
        <v>2014</v>
      </c>
      <c r="E79" s="75" t="s">
        <v>22</v>
      </c>
      <c r="F79" s="42" t="e">
        <f>F39+F53+F78</f>
        <v>#REF!</v>
      </c>
      <c r="G79" s="42">
        <f aca="true" t="shared" si="18" ref="G79:T79">G78+G66+G53+G39</f>
        <v>693740.6</v>
      </c>
      <c r="H79" s="42">
        <f t="shared" si="18"/>
        <v>8205453.191059999</v>
      </c>
      <c r="I79" s="42">
        <f t="shared" si="18"/>
        <v>185731.8866</v>
      </c>
      <c r="J79" s="42">
        <f t="shared" si="18"/>
        <v>845650.7</v>
      </c>
      <c r="K79" s="42" t="e">
        <f t="shared" si="18"/>
        <v>#REF!</v>
      </c>
      <c r="L79" s="42">
        <f t="shared" si="18"/>
        <v>693740.6</v>
      </c>
      <c r="M79" s="42">
        <f t="shared" si="18"/>
        <v>7826069.51064</v>
      </c>
      <c r="N79" s="42">
        <f t="shared" si="18"/>
        <v>171619.45648000002</v>
      </c>
      <c r="O79" s="42">
        <f t="shared" si="18"/>
        <v>719098.5</v>
      </c>
      <c r="P79" s="42" t="e">
        <f t="shared" si="18"/>
        <v>#REF!</v>
      </c>
      <c r="Q79" s="42">
        <f t="shared" si="18"/>
        <v>790774.9413</v>
      </c>
      <c r="R79" s="42">
        <f t="shared" si="18"/>
        <v>7728256.229660001</v>
      </c>
      <c r="S79" s="42">
        <f t="shared" si="18"/>
        <v>172302.3212</v>
      </c>
      <c r="T79" s="42">
        <f t="shared" si="18"/>
        <v>483565.4</v>
      </c>
      <c r="U79" s="29" t="s">
        <v>83</v>
      </c>
      <c r="V79" s="29"/>
      <c r="W79" s="85" t="s">
        <v>197</v>
      </c>
    </row>
    <row r="80" spans="1:23" ht="24" customHeight="1">
      <c r="A80" s="92" t="s">
        <v>142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W80" s="68"/>
    </row>
    <row r="81" spans="1:23" ht="18.75" customHeight="1">
      <c r="A81" s="92" t="s">
        <v>176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</row>
    <row r="82" spans="1:23" ht="18.75" customHeight="1">
      <c r="A82" s="78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</row>
    <row r="83" spans="1:20" s="10" customFormat="1" ht="39" customHeight="1">
      <c r="A83" s="123"/>
      <c r="B83" s="124"/>
      <c r="C83" s="124"/>
      <c r="D83" s="124"/>
      <c r="E83" s="124"/>
      <c r="F83" s="124"/>
      <c r="G83" s="124"/>
      <c r="H83" s="124"/>
      <c r="I83" s="124"/>
      <c r="J83" s="45"/>
      <c r="K83" s="45"/>
      <c r="L83" s="45"/>
      <c r="M83" s="45"/>
      <c r="N83" s="121"/>
      <c r="O83" s="121"/>
      <c r="P83" s="121"/>
      <c r="Q83" s="121"/>
      <c r="R83" s="121"/>
      <c r="S83" s="121"/>
      <c r="T83" s="25"/>
    </row>
    <row r="84" spans="1:20" s="10" customFormat="1" ht="39" customHeight="1">
      <c r="A84" s="69"/>
      <c r="B84" s="70"/>
      <c r="C84" s="70"/>
      <c r="D84" s="70"/>
      <c r="E84" s="70"/>
      <c r="F84" s="70"/>
      <c r="G84" s="70"/>
      <c r="H84" s="70"/>
      <c r="I84" s="70"/>
      <c r="J84" s="45"/>
      <c r="K84" s="45"/>
      <c r="L84" s="45"/>
      <c r="M84" s="45"/>
      <c r="N84" s="71"/>
      <c r="O84" s="71"/>
      <c r="P84" s="71"/>
      <c r="Q84" s="71"/>
      <c r="R84" s="71"/>
      <c r="S84" s="71"/>
      <c r="T84" s="25"/>
    </row>
    <row r="85" spans="1:20" s="10" customFormat="1" ht="39" customHeight="1">
      <c r="A85" s="69"/>
      <c r="B85" s="70"/>
      <c r="C85" s="70"/>
      <c r="D85" s="70"/>
      <c r="E85" s="70"/>
      <c r="F85" s="70"/>
      <c r="G85" s="70"/>
      <c r="H85" s="70"/>
      <c r="I85" s="70"/>
      <c r="J85" s="45"/>
      <c r="K85" s="45"/>
      <c r="L85" s="45"/>
      <c r="M85" s="45"/>
      <c r="N85" s="71"/>
      <c r="O85" s="71"/>
      <c r="P85" s="71"/>
      <c r="Q85" s="71"/>
      <c r="R85" s="71"/>
      <c r="S85" s="71"/>
      <c r="T85" s="25"/>
    </row>
    <row r="86" spans="1:20" s="10" customFormat="1" ht="39" customHeight="1">
      <c r="A86" s="69"/>
      <c r="B86" s="70"/>
      <c r="C86" s="70"/>
      <c r="D86" s="70"/>
      <c r="E86" s="70"/>
      <c r="F86" s="70"/>
      <c r="G86" s="70"/>
      <c r="H86" s="70"/>
      <c r="I86" s="70"/>
      <c r="J86" s="45"/>
      <c r="K86" s="45"/>
      <c r="L86" s="45"/>
      <c r="M86" s="45"/>
      <c r="N86" s="71"/>
      <c r="O86" s="71"/>
      <c r="P86" s="71"/>
      <c r="Q86" s="71"/>
      <c r="R86" s="71"/>
      <c r="S86" s="71"/>
      <c r="T86" s="25"/>
    </row>
    <row r="87" spans="1:20" s="10" customFormat="1" ht="39" customHeight="1">
      <c r="A87" s="69"/>
      <c r="B87" s="70"/>
      <c r="C87" s="70"/>
      <c r="D87" s="70"/>
      <c r="E87" s="70"/>
      <c r="F87" s="70"/>
      <c r="G87" s="70"/>
      <c r="H87" s="70"/>
      <c r="I87" s="70"/>
      <c r="J87" s="45"/>
      <c r="K87" s="45"/>
      <c r="L87" s="45"/>
      <c r="M87" s="45"/>
      <c r="N87" s="71"/>
      <c r="O87" s="71"/>
      <c r="P87" s="71"/>
      <c r="Q87" s="71"/>
      <c r="R87" s="71"/>
      <c r="S87" s="71"/>
      <c r="T87" s="25"/>
    </row>
    <row r="88" spans="1:20" s="10" customFormat="1" ht="39" customHeight="1">
      <c r="A88" s="69"/>
      <c r="B88" s="70"/>
      <c r="C88" s="70"/>
      <c r="D88" s="70"/>
      <c r="E88" s="70"/>
      <c r="F88" s="70"/>
      <c r="G88" s="70"/>
      <c r="H88" s="70"/>
      <c r="I88" s="70"/>
      <c r="J88" s="45"/>
      <c r="K88" s="45"/>
      <c r="L88" s="45"/>
      <c r="M88" s="45"/>
      <c r="N88" s="71"/>
      <c r="O88" s="71"/>
      <c r="P88" s="71"/>
      <c r="Q88" s="71"/>
      <c r="R88" s="71"/>
      <c r="S88" s="71"/>
      <c r="T88" s="25"/>
    </row>
    <row r="89" spans="1:20" s="10" customFormat="1" ht="39" customHeight="1">
      <c r="A89" s="69"/>
      <c r="B89" s="70"/>
      <c r="C89" s="70"/>
      <c r="D89" s="70"/>
      <c r="E89" s="70"/>
      <c r="F89" s="70"/>
      <c r="G89" s="70"/>
      <c r="H89" s="70"/>
      <c r="I89" s="70"/>
      <c r="J89" s="45"/>
      <c r="K89" s="45"/>
      <c r="L89" s="45"/>
      <c r="M89" s="45"/>
      <c r="N89" s="71"/>
      <c r="O89" s="71"/>
      <c r="P89" s="71"/>
      <c r="Q89" s="71"/>
      <c r="R89" s="71"/>
      <c r="S89" s="71"/>
      <c r="T89" s="25"/>
    </row>
    <row r="90" spans="1:20" s="10" customFormat="1" ht="9.75" customHeight="1">
      <c r="A90" s="44"/>
      <c r="B90" s="46"/>
      <c r="C90" s="46"/>
      <c r="D90" s="46"/>
      <c r="E90" s="46"/>
      <c r="F90" s="46"/>
      <c r="G90" s="46"/>
      <c r="H90" s="47"/>
      <c r="I90" s="45"/>
      <c r="J90" s="45"/>
      <c r="K90" s="45"/>
      <c r="L90" s="45"/>
      <c r="M90" s="45"/>
      <c r="N90" s="48"/>
      <c r="O90" s="48"/>
      <c r="P90" s="48"/>
      <c r="Q90" s="48"/>
      <c r="R90" s="48"/>
      <c r="S90" s="48"/>
      <c r="T90" s="25"/>
    </row>
    <row r="91" spans="1:20" s="10" customFormat="1" ht="15" customHeight="1">
      <c r="A91" s="44"/>
      <c r="B91" s="46"/>
      <c r="C91" s="46"/>
      <c r="D91" s="46"/>
      <c r="E91" s="46"/>
      <c r="F91" s="46"/>
      <c r="G91" s="46"/>
      <c r="H91" s="47"/>
      <c r="I91" s="45"/>
      <c r="J91" s="45"/>
      <c r="K91" s="45"/>
      <c r="L91" s="45"/>
      <c r="M91" s="45"/>
      <c r="N91" s="48"/>
      <c r="O91" s="48"/>
      <c r="P91" s="48"/>
      <c r="Q91" s="48"/>
      <c r="R91" s="48"/>
      <c r="S91" s="48"/>
      <c r="T91" s="25"/>
    </row>
    <row r="92" spans="1:20" s="10" customFormat="1" ht="10.5" customHeight="1">
      <c r="A92" s="11"/>
      <c r="B92" s="9"/>
      <c r="C92" s="17"/>
      <c r="D92" s="19"/>
      <c r="E92" s="20"/>
      <c r="F92" s="13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ht="14.25">
      <c r="A93" s="18" t="s">
        <v>151</v>
      </c>
    </row>
  </sheetData>
  <sheetProtection/>
  <mergeCells count="28">
    <mergeCell ref="A81:W81"/>
    <mergeCell ref="V73:V76"/>
    <mergeCell ref="A1:T1"/>
    <mergeCell ref="N83:S83"/>
    <mergeCell ref="A79:C79"/>
    <mergeCell ref="A78:C78"/>
    <mergeCell ref="F9:J9"/>
    <mergeCell ref="E9:E10"/>
    <mergeCell ref="A83:I83"/>
    <mergeCell ref="A66:C66"/>
    <mergeCell ref="A54:W54"/>
    <mergeCell ref="A67:W67"/>
    <mergeCell ref="A9:A10"/>
    <mergeCell ref="A3:U3"/>
    <mergeCell ref="P9:T9"/>
    <mergeCell ref="B9:B10"/>
    <mergeCell ref="K9:O9"/>
    <mergeCell ref="A53:C53"/>
    <mergeCell ref="W73:W76"/>
    <mergeCell ref="V9:V10"/>
    <mergeCell ref="A80:T80"/>
    <mergeCell ref="A39:C39"/>
    <mergeCell ref="U9:U10"/>
    <mergeCell ref="D9:D10"/>
    <mergeCell ref="C73:C76"/>
    <mergeCell ref="W9:W10"/>
    <mergeCell ref="A12:W12"/>
    <mergeCell ref="A40:W40"/>
  </mergeCells>
  <printOptions/>
  <pageMargins left="0.35433070866141736" right="0.15748031496062992" top="0" bottom="0" header="0.15748031496062992" footer="0.1574803149606299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admin</cp:lastModifiedBy>
  <cp:lastPrinted>2019-01-31T10:07:09Z</cp:lastPrinted>
  <dcterms:created xsi:type="dcterms:W3CDTF">2013-12-09T13:14:17Z</dcterms:created>
  <dcterms:modified xsi:type="dcterms:W3CDTF">2019-01-31T13:48:10Z</dcterms:modified>
  <cp:category/>
  <cp:version/>
  <cp:contentType/>
  <cp:contentStatus/>
</cp:coreProperties>
</file>